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68"/>
  <workbookPr defaultThemeVersion="124226"/>
  <mc:AlternateContent xmlns:mc="http://schemas.openxmlformats.org/markup-compatibility/2006">
    <mc:Choice Requires="x15">
      <x15ac:absPath xmlns:x15ac="http://schemas.microsoft.com/office/spreadsheetml/2010/11/ac" url="D:\Рабочая\временная\rish budget 2021\"/>
    </mc:Choice>
  </mc:AlternateContent>
  <xr:revisionPtr revIDLastSave="0" documentId="8_{74437983-BC3D-4733-8185-5A225ADDBA22}" xr6:coauthVersionLast="36" xr6:coauthVersionMax="36" xr10:uidLastSave="{00000000-0000-0000-0000-000000000000}"/>
  <bookViews>
    <workbookView xWindow="0" yWindow="0" windowWidth="14370" windowHeight="8745"/>
  </bookViews>
  <sheets>
    <sheet name="дод.7" sheetId="8" r:id="rId1"/>
  </sheets>
  <definedNames>
    <definedName name="_xlnm.Print_Titles" localSheetId="0">дод.7!$6:$8</definedName>
    <definedName name="_xlnm.Print_Area" localSheetId="0">дод.7!$B$1:$K$259</definedName>
  </definedNames>
  <calcPr calcId="191029" fullCalcOnLoad="1"/>
</workbook>
</file>

<file path=xl/calcChain.xml><?xml version="1.0" encoding="utf-8"?>
<calcChain xmlns="http://schemas.openxmlformats.org/spreadsheetml/2006/main">
  <c r="K227" i="8" l="1"/>
  <c r="K203" i="8"/>
  <c r="I191" i="8"/>
  <c r="I189" i="8" s="1"/>
  <c r="K183" i="8"/>
  <c r="J183" i="8"/>
  <c r="I148" i="8"/>
  <c r="H166" i="8"/>
  <c r="H167" i="8"/>
  <c r="H168" i="8"/>
  <c r="H165" i="8"/>
  <c r="K165" i="8"/>
  <c r="I66" i="8"/>
  <c r="H66" i="8"/>
  <c r="J66" i="8"/>
  <c r="J69" i="8"/>
  <c r="K69" i="8"/>
  <c r="I69" i="8"/>
  <c r="H69" i="8" s="1"/>
  <c r="I50" i="8"/>
  <c r="I45" i="8" s="1"/>
  <c r="H45" i="8" s="1"/>
  <c r="K27" i="8"/>
  <c r="J27" i="8"/>
  <c r="H27" i="8" s="1"/>
  <c r="H15" i="8"/>
  <c r="J14" i="8"/>
  <c r="K14" i="8"/>
  <c r="I14" i="8"/>
  <c r="H14" i="8"/>
  <c r="J50" i="8"/>
  <c r="H139" i="8"/>
  <c r="H138" i="8"/>
  <c r="H136" i="8"/>
  <c r="H135" i="8"/>
  <c r="H124" i="8"/>
  <c r="H78" i="8"/>
  <c r="I61" i="8"/>
  <c r="H61" i="8" s="1"/>
  <c r="I62" i="8"/>
  <c r="H62" i="8" s="1"/>
  <c r="I59" i="8"/>
  <c r="I57" i="8"/>
  <c r="H34" i="8"/>
  <c r="H11" i="8"/>
  <c r="H172" i="8"/>
  <c r="I207" i="8"/>
  <c r="H207" i="8"/>
  <c r="H158" i="8"/>
  <c r="J152" i="8"/>
  <c r="H152" i="8" s="1"/>
  <c r="H164" i="8"/>
  <c r="H75" i="8"/>
  <c r="H129" i="8"/>
  <c r="K92" i="8"/>
  <c r="I254" i="8"/>
  <c r="J126" i="8"/>
  <c r="H47" i="8"/>
  <c r="H46" i="8"/>
  <c r="H31" i="8"/>
  <c r="H220" i="8"/>
  <c r="H173" i="8"/>
  <c r="K189" i="8"/>
  <c r="I200" i="8"/>
  <c r="K196" i="8"/>
  <c r="H198" i="8"/>
  <c r="H58" i="8"/>
  <c r="H59" i="8"/>
  <c r="H60" i="8"/>
  <c r="H65" i="8"/>
  <c r="H210" i="8"/>
  <c r="K118" i="8"/>
  <c r="J118" i="8"/>
  <c r="H242" i="8"/>
  <c r="K29" i="8"/>
  <c r="K42" i="8"/>
  <c r="I196" i="8"/>
  <c r="H199" i="8"/>
  <c r="K218" i="8"/>
  <c r="J218" i="8"/>
  <c r="J182" i="8"/>
  <c r="H182" i="8"/>
  <c r="J207" i="8"/>
  <c r="H91" i="8"/>
  <c r="I82" i="8"/>
  <c r="H80" i="8"/>
  <c r="H98" i="8"/>
  <c r="I24" i="8"/>
  <c r="H121" i="8"/>
  <c r="H119" i="8"/>
  <c r="H30" i="8"/>
  <c r="H71" i="8"/>
  <c r="I234" i="8"/>
  <c r="H243" i="8"/>
  <c r="J240" i="8"/>
  <c r="H57" i="8"/>
  <c r="H55" i="8"/>
  <c r="I212" i="8"/>
  <c r="H212" i="8" s="1"/>
  <c r="H241" i="8"/>
  <c r="I111" i="8"/>
  <c r="H106" i="8"/>
  <c r="H35" i="8"/>
  <c r="H36" i="8"/>
  <c r="J105" i="8"/>
  <c r="J114" i="8" s="1"/>
  <c r="K105" i="8"/>
  <c r="I105" i="8"/>
  <c r="I114" i="8" s="1"/>
  <c r="H108" i="8"/>
  <c r="H235" i="8"/>
  <c r="J109" i="8"/>
  <c r="K109" i="8"/>
  <c r="I109" i="8"/>
  <c r="H109" i="8" s="1"/>
  <c r="H114" i="8" s="1"/>
  <c r="H110" i="8"/>
  <c r="I224" i="8"/>
  <c r="H33" i="8"/>
  <c r="H37" i="8"/>
  <c r="H38" i="8"/>
  <c r="H39" i="8"/>
  <c r="H40" i="8"/>
  <c r="H41" i="8"/>
  <c r="J32" i="8"/>
  <c r="K32" i="8"/>
  <c r="J134" i="8"/>
  <c r="J142" i="8" s="1"/>
  <c r="K134" i="8"/>
  <c r="H140" i="8"/>
  <c r="H141" i="8"/>
  <c r="H137" i="8"/>
  <c r="H253" i="8"/>
  <c r="J111" i="8"/>
  <c r="K111" i="8"/>
  <c r="H112" i="8"/>
  <c r="H230" i="8"/>
  <c r="H229" i="8" s="1"/>
  <c r="I229" i="8"/>
  <c r="J229" i="8"/>
  <c r="K229" i="8"/>
  <c r="H213" i="8"/>
  <c r="H214" i="8"/>
  <c r="H215" i="8"/>
  <c r="H216" i="8"/>
  <c r="H217" i="8"/>
  <c r="J212" i="8"/>
  <c r="K212" i="8"/>
  <c r="J92" i="8"/>
  <c r="H93" i="8"/>
  <c r="H96" i="8"/>
  <c r="H97" i="8"/>
  <c r="K240" i="8"/>
  <c r="K248" i="8"/>
  <c r="H244" i="8"/>
  <c r="K204" i="8"/>
  <c r="H125" i="8"/>
  <c r="H72" i="8"/>
  <c r="H95" i="8"/>
  <c r="H208" i="8"/>
  <c r="J201" i="8"/>
  <c r="J202" i="8"/>
  <c r="K202" i="8" s="1"/>
  <c r="K200" i="8" s="1"/>
  <c r="J181" i="8"/>
  <c r="K181" i="8"/>
  <c r="J178" i="8"/>
  <c r="H174" i="8"/>
  <c r="H48" i="8"/>
  <c r="H228" i="8"/>
  <c r="H201" i="8"/>
  <c r="H99" i="8"/>
  <c r="H100" i="8"/>
  <c r="H117" i="8"/>
  <c r="H133" i="8"/>
  <c r="H227" i="8"/>
  <c r="H23" i="8"/>
  <c r="H179" i="8"/>
  <c r="H180" i="8"/>
  <c r="J73" i="8"/>
  <c r="K73" i="8"/>
  <c r="H74" i="8"/>
  <c r="H13" i="8"/>
  <c r="H16" i="8"/>
  <c r="H22" i="8"/>
  <c r="K22" i="8"/>
  <c r="H191" i="8"/>
  <c r="J224" i="8"/>
  <c r="J231" i="8" s="1"/>
  <c r="K224" i="8"/>
  <c r="K231" i="8" s="1"/>
  <c r="H225" i="8"/>
  <c r="H122" i="8"/>
  <c r="H170" i="8"/>
  <c r="I171" i="8"/>
  <c r="K251" i="8"/>
  <c r="K254" i="8" s="1"/>
  <c r="J251" i="8"/>
  <c r="J254" i="8" s="1"/>
  <c r="H238" i="8"/>
  <c r="H113" i="8"/>
  <c r="H107" i="8"/>
  <c r="H68" i="8"/>
  <c r="H54" i="8"/>
  <c r="H177" i="8"/>
  <c r="H151" i="8"/>
  <c r="H150" i="8"/>
  <c r="J149" i="8"/>
  <c r="J148" i="8" s="1"/>
  <c r="H156" i="8"/>
  <c r="H157" i="8"/>
  <c r="K225" i="8"/>
  <c r="H169" i="8"/>
  <c r="H184" i="8"/>
  <c r="J82" i="8"/>
  <c r="K82" i="8"/>
  <c r="K102" i="8" s="1"/>
  <c r="H236" i="8"/>
  <c r="K234" i="8"/>
  <c r="H237" i="8"/>
  <c r="H239" i="8"/>
  <c r="K126" i="8"/>
  <c r="K142" i="8" s="1"/>
  <c r="H130" i="8"/>
  <c r="H131" i="8"/>
  <c r="H132" i="8"/>
  <c r="H143" i="8"/>
  <c r="H144" i="8"/>
  <c r="H145" i="8"/>
  <c r="K66" i="8"/>
  <c r="H83" i="8"/>
  <c r="H84" i="8"/>
  <c r="H85" i="8"/>
  <c r="H86" i="8"/>
  <c r="H87" i="8"/>
  <c r="H88" i="8"/>
  <c r="H89" i="8"/>
  <c r="H90" i="8"/>
  <c r="J56" i="8"/>
  <c r="J45" i="8" s="1"/>
  <c r="H56" i="8"/>
  <c r="K56" i="8"/>
  <c r="K45" i="8"/>
  <c r="J17" i="8"/>
  <c r="H17" i="8"/>
  <c r="K17" i="8"/>
  <c r="H81" i="8"/>
  <c r="H79" i="8"/>
  <c r="H77" i="8"/>
  <c r="H76" i="8"/>
  <c r="H67" i="8"/>
  <c r="H53" i="8"/>
  <c r="H52" i="8"/>
  <c r="H51" i="8"/>
  <c r="H49" i="8"/>
  <c r="H19" i="8"/>
  <c r="H18" i="8"/>
  <c r="J12" i="8"/>
  <c r="J24" i="8"/>
  <c r="K12" i="8"/>
  <c r="K24" i="8"/>
  <c r="H188" i="8"/>
  <c r="H187" i="8"/>
  <c r="H175" i="8"/>
  <c r="J193" i="8"/>
  <c r="H190" i="8"/>
  <c r="H226" i="8"/>
  <c r="I240" i="8"/>
  <c r="H240" i="8"/>
  <c r="I29" i="8"/>
  <c r="H193" i="8"/>
  <c r="H194" i="8"/>
  <c r="H251" i="8"/>
  <c r="H254" i="8" s="1"/>
  <c r="H120" i="8"/>
  <c r="I118" i="8"/>
  <c r="H118" i="8" s="1"/>
  <c r="J196" i="8"/>
  <c r="I218" i="8"/>
  <c r="H218" i="8"/>
  <c r="H219" i="8"/>
  <c r="H176" i="8"/>
  <c r="H183" i="8"/>
  <c r="H70" i="8"/>
  <c r="H178" i="8"/>
  <c r="K178" i="8"/>
  <c r="J234" i="8"/>
  <c r="H234" i="8"/>
  <c r="H203" i="8"/>
  <c r="J29" i="8"/>
  <c r="J42" i="8" s="1"/>
  <c r="H42" i="8" s="1"/>
  <c r="H245" i="8"/>
  <c r="H94" i="8"/>
  <c r="H92" i="8"/>
  <c r="H252" i="8"/>
  <c r="I92" i="8"/>
  <c r="H128" i="8"/>
  <c r="I126" i="8"/>
  <c r="H126" i="8" s="1"/>
  <c r="H127" i="8"/>
  <c r="H209" i="8"/>
  <c r="H153" i="8"/>
  <c r="K152" i="8"/>
  <c r="K148" i="8"/>
  <c r="K221" i="8" s="1"/>
  <c r="I73" i="8"/>
  <c r="I102" i="8" s="1"/>
  <c r="H73" i="8"/>
  <c r="I32" i="8"/>
  <c r="H32" i="8"/>
  <c r="I134" i="8"/>
  <c r="K193" i="8"/>
  <c r="H181" i="8"/>
  <c r="K114" i="8"/>
  <c r="H196" i="8"/>
  <c r="H111" i="8"/>
  <c r="H211" i="8"/>
  <c r="K207" i="8"/>
  <c r="J189" i="8"/>
  <c r="J248" i="8"/>
  <c r="H248" i="8" s="1"/>
  <c r="I248" i="8"/>
  <c r="H105" i="8"/>
  <c r="H82" i="8"/>
  <c r="H134" i="8"/>
  <c r="H24" i="8"/>
  <c r="I42" i="8"/>
  <c r="K182" i="8"/>
  <c r="K171" i="8"/>
  <c r="J171" i="8"/>
  <c r="H171" i="8"/>
  <c r="I231" i="8"/>
  <c r="H12" i="8"/>
  <c r="H50" i="8"/>
  <c r="K255" i="8" l="1"/>
  <c r="J102" i="8"/>
  <c r="H102" i="8" s="1"/>
  <c r="H148" i="8"/>
  <c r="I221" i="8"/>
  <c r="H189" i="8"/>
  <c r="H224" i="8"/>
  <c r="H231" i="8" s="1"/>
  <c r="H29" i="8"/>
  <c r="H202" i="8"/>
  <c r="I142" i="8"/>
  <c r="H142" i="8" s="1"/>
  <c r="J200" i="8"/>
  <c r="H200" i="8" s="1"/>
  <c r="H149" i="8"/>
  <c r="I255" i="8" l="1"/>
  <c r="J221" i="8"/>
  <c r="J255" i="8" s="1"/>
  <c r="H255" i="8" l="1"/>
  <c r="H221" i="8"/>
</calcChain>
</file>

<file path=xl/sharedStrings.xml><?xml version="1.0" encoding="utf-8"?>
<sst xmlns="http://schemas.openxmlformats.org/spreadsheetml/2006/main" count="711" uniqueCount="406">
  <si>
    <t>Загальний фонд</t>
  </si>
  <si>
    <t>Спеціальний фонд</t>
  </si>
  <si>
    <t>Х</t>
  </si>
  <si>
    <t>у тому числі бюджет розвитку</t>
  </si>
  <si>
    <t>Усього</t>
  </si>
  <si>
    <t>усього</t>
  </si>
  <si>
    <t>УСЬОГО</t>
  </si>
  <si>
    <t>7370</t>
  </si>
  <si>
    <t>0490</t>
  </si>
  <si>
    <t>Реалізація інших заходів щодо соціально-економічного розвитку територій</t>
  </si>
  <si>
    <t>Разом</t>
  </si>
  <si>
    <t>1216030</t>
  </si>
  <si>
    <t>6030</t>
  </si>
  <si>
    <t>0620</t>
  </si>
  <si>
    <t>Організація благоустрою населених пунктів</t>
  </si>
  <si>
    <t>Видалення сухостойних аварійних дерев та обрізка гілок на території міста</t>
  </si>
  <si>
    <t>Інші заходи, пов'язані з економічною діяльністю</t>
  </si>
  <si>
    <t>1216015</t>
  </si>
  <si>
    <t>6015</t>
  </si>
  <si>
    <t>Забезпечення надійної та безперебійної експлуатації ліфтів</t>
  </si>
  <si>
    <t>1217370</t>
  </si>
  <si>
    <t>0443</t>
  </si>
  <si>
    <t>1216040</t>
  </si>
  <si>
    <t>6040</t>
  </si>
  <si>
    <t>Заходи, пов’язані з поліпшенням питної води</t>
  </si>
  <si>
    <t>Реконструкція будівлі "Центру надання адміністративних послуг" за адресою вул.Дружби Народів, 35-В  в м.Южноукраїнськ Миколаївської області</t>
  </si>
  <si>
    <t>1216090</t>
  </si>
  <si>
    <t>6090</t>
  </si>
  <si>
    <t>0640</t>
  </si>
  <si>
    <t>Інша діяльність у сфері житлово-комунального господарства</t>
  </si>
  <si>
    <t>рішення Южноукраїнської міської ради №473 від 22.12.2016</t>
  </si>
  <si>
    <t>8340</t>
  </si>
  <si>
    <t>0540</t>
  </si>
  <si>
    <t>Природоохоронні заходи за рахунок цільових фондів</t>
  </si>
  <si>
    <t>1216011</t>
  </si>
  <si>
    <t>6011</t>
  </si>
  <si>
    <t>Експлуатація та технічне обслуговування житлового фонду</t>
  </si>
  <si>
    <t>0200000</t>
  </si>
  <si>
    <t>0210000</t>
  </si>
  <si>
    <t>0210180</t>
  </si>
  <si>
    <t>0180</t>
  </si>
  <si>
    <t>0133</t>
  </si>
  <si>
    <t>Інша діяльність у сфері державного управління</t>
  </si>
  <si>
    <t>грн.</t>
  </si>
  <si>
    <t>0217680</t>
  </si>
  <si>
    <t>7680</t>
  </si>
  <si>
    <t>Членські внески до асоціацій органів місцевого самоврядування</t>
  </si>
  <si>
    <t>0218220</t>
  </si>
  <si>
    <t>8220</t>
  </si>
  <si>
    <t>0380</t>
  </si>
  <si>
    <t>Заходи та роботи з мобілізаційної підготовки місцевого значення</t>
  </si>
  <si>
    <t>0600000</t>
  </si>
  <si>
    <t>0610000</t>
  </si>
  <si>
    <t>0800000</t>
  </si>
  <si>
    <t>0810000</t>
  </si>
  <si>
    <t>0812141</t>
  </si>
  <si>
    <t>2141</t>
  </si>
  <si>
    <t>0763</t>
  </si>
  <si>
    <t>Програми і централізовані заходи з імунопрофілактики</t>
  </si>
  <si>
    <t>0812142</t>
  </si>
  <si>
    <t>2142</t>
  </si>
  <si>
    <t xml:space="preserve">Програми і централізовані заходи боротьби з туберкульозом </t>
  </si>
  <si>
    <t>0812143</t>
  </si>
  <si>
    <t>2143</t>
  </si>
  <si>
    <t>Програми і централізовані заходи профілактики ВІЛ-інфекції/СНІДу</t>
  </si>
  <si>
    <t>0812145</t>
  </si>
  <si>
    <t>2145</t>
  </si>
  <si>
    <t xml:space="preserve">Централізовані заходи з лікування онкологічних хворих </t>
  </si>
  <si>
    <t>0812152</t>
  </si>
  <si>
    <t>2152</t>
  </si>
  <si>
    <t>Інші програми та заходи у сфері охорони здоров’я</t>
  </si>
  <si>
    <t xml:space="preserve">в частині оплати за навчання випускників закладів освіти міста на лікарів сімейної медицини.          </t>
  </si>
  <si>
    <t>в частині відшкодування вартості лікарських, наркотичних засобів для полегшення болю паліативних пацієнтів у термінальній стадії прогресування захворювання</t>
  </si>
  <si>
    <t>0812111</t>
  </si>
  <si>
    <t>2111</t>
  </si>
  <si>
    <t>0726</t>
  </si>
  <si>
    <t>0813210</t>
  </si>
  <si>
    <t>3210</t>
  </si>
  <si>
    <t>1050</t>
  </si>
  <si>
    <t xml:space="preserve">Організація та проведення громадських робіт </t>
  </si>
  <si>
    <t>0813180</t>
  </si>
  <si>
    <t>3180</t>
  </si>
  <si>
    <t>1060</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</si>
  <si>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</si>
  <si>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0813190</t>
  </si>
  <si>
    <t>3190</t>
  </si>
  <si>
    <t>Соціальний захист ветеранів війни та праці</t>
  </si>
  <si>
    <t>0813191</t>
  </si>
  <si>
    <t>3191</t>
  </si>
  <si>
    <t>1030</t>
  </si>
  <si>
    <t>Інші видатки на соціальний захист ветеранів війни та праці</t>
  </si>
  <si>
    <t>0813192</t>
  </si>
  <si>
    <t>3192</t>
  </si>
  <si>
    <t>Надання фінансової підтримки громадським організаціям ветеранів і осіб з інвалідністю, діяльність яких має соціальну спрямованість</t>
  </si>
  <si>
    <t>0819770</t>
  </si>
  <si>
    <t>9770</t>
  </si>
  <si>
    <t>Інші субвенції з місцевого бюджету</t>
  </si>
  <si>
    <t>Міська комплексна  програма "Турбота" на 2018-2022 роки</t>
  </si>
  <si>
    <t>0813031</t>
  </si>
  <si>
    <t>3031</t>
  </si>
  <si>
    <t>Надання інших пільг окремим категоріям громадян відповідно до законодавства</t>
  </si>
  <si>
    <t>0813032</t>
  </si>
  <si>
    <t>3032</t>
  </si>
  <si>
    <t>1070</t>
  </si>
  <si>
    <t>Надання пільг окремим категоріям громадян з оплати послуг зв'язку</t>
  </si>
  <si>
    <t>0813033</t>
  </si>
  <si>
    <t>3033</t>
  </si>
  <si>
    <t>Компенсаційні виплати на пільговий проїзд автомобільним транспортом окремим категоріям громадян</t>
  </si>
  <si>
    <t>0813035</t>
  </si>
  <si>
    <t>3035</t>
  </si>
  <si>
    <t>Компенсаційні виплати за пільговий проїзд окремих категорій громадян на залізничному транспорті</t>
  </si>
  <si>
    <t>0813160</t>
  </si>
  <si>
    <t>3160</t>
  </si>
  <si>
    <t>1010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</si>
  <si>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</si>
  <si>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0813242</t>
  </si>
  <si>
    <t>3242</t>
  </si>
  <si>
    <t>1090</t>
  </si>
  <si>
    <t>Інші заходи у сфері соціального захисту і соціального забезпечення</t>
  </si>
  <si>
    <t>1014082</t>
  </si>
  <si>
    <t>4082</t>
  </si>
  <si>
    <t>0829</t>
  </si>
  <si>
    <t>Інші заходи в галузі культури і мистецтва</t>
  </si>
  <si>
    <t>1013133</t>
  </si>
  <si>
    <t>3133</t>
  </si>
  <si>
    <t>1040</t>
  </si>
  <si>
    <t>Інші заходи та заклади молодіжної політики</t>
  </si>
  <si>
    <t>1015011</t>
  </si>
  <si>
    <t>5011</t>
  </si>
  <si>
    <t>0810</t>
  </si>
  <si>
    <t>1015012</t>
  </si>
  <si>
    <t>5012</t>
  </si>
  <si>
    <t>Проведення навчально - тренувальних зборів і змагань з неолімпійських видів спорту</t>
  </si>
  <si>
    <t>1015061</t>
  </si>
  <si>
    <t>5061</t>
  </si>
  <si>
    <t>0470</t>
  </si>
  <si>
    <t>Реалізація програм і заходів в галузі туризму та курортів</t>
  </si>
  <si>
    <t>2900000</t>
  </si>
  <si>
    <t>2910000</t>
  </si>
  <si>
    <t>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роки</t>
  </si>
  <si>
    <t>2917370</t>
  </si>
  <si>
    <t>2918230</t>
  </si>
  <si>
    <t>8230</t>
  </si>
  <si>
    <t>Інші заходи громадського порядку та безпеки</t>
  </si>
  <si>
    <t>2918110</t>
  </si>
  <si>
    <t>8110</t>
  </si>
  <si>
    <t>0320</t>
  </si>
  <si>
    <t>Заходи запобігання та ліквідації надзвичайних ситуацій та наслідків стихійного лиха</t>
  </si>
  <si>
    <t xml:space="preserve">Очищення вулиць та доріг від снігу та обробка протиожеледними матеріалами - одержувач бюджетних коштів - комунальне підприємство "Служба комунального господарства"  </t>
  </si>
  <si>
    <t>рішення Южноукраїнської міської ради №929 від 20.12.2017</t>
  </si>
  <si>
    <t>рішення Южноукраїнської міської ради №771 від 13.07.2017</t>
  </si>
  <si>
    <t>рішення Южноукраїнської міської ради №1066 від 22.03.2018</t>
  </si>
  <si>
    <t>рішення Южноукраїнської міської ради №926 від 20.12.2017</t>
  </si>
  <si>
    <t>рішення Южноукраїнської міської ради №490 від 19.01.2017</t>
  </si>
  <si>
    <t xml:space="preserve">Код Функціональної класифікації видатків та кредитування бюджету </t>
  </si>
  <si>
    <t>рішення Южноукраїнської міської ради №927 від 14.12.2017</t>
  </si>
  <si>
    <t xml:space="preserve">рішення Южноукраїнської міської ради №24 від 24.12.2015 </t>
  </si>
  <si>
    <t xml:space="preserve">капітальний ремонт покрівель  житлових будинків за відповідними адресами </t>
  </si>
  <si>
    <t>0610</t>
  </si>
  <si>
    <t>1217310</t>
  </si>
  <si>
    <t>Будівництво об'єктів житлово-комунального господарства</t>
  </si>
  <si>
    <t>7310</t>
  </si>
  <si>
    <t>1217461</t>
  </si>
  <si>
    <t>7461</t>
  </si>
  <si>
    <t>Утримання та розвиток автомобільних  доріг та  дорожньої інфраструктури за рахунок коштів місцевого бюджету</t>
  </si>
  <si>
    <t>0456</t>
  </si>
  <si>
    <t>0910</t>
  </si>
  <si>
    <t>0921</t>
  </si>
  <si>
    <t>0731</t>
  </si>
  <si>
    <t xml:space="preserve">Улаштування поручнів біля та в під’їздах житлових будинків </t>
  </si>
  <si>
    <t>Будівництво освітніх установ та закладів</t>
  </si>
  <si>
    <t>0812144</t>
  </si>
  <si>
    <t>2144</t>
  </si>
  <si>
    <t>Централізовані заходи з лікування хворих на цукровий та нецукровий діабет</t>
  </si>
  <si>
    <t>0900000</t>
  </si>
  <si>
    <t>0910000</t>
  </si>
  <si>
    <t>3700000</t>
  </si>
  <si>
    <t>3710000</t>
  </si>
  <si>
    <t>Міська програма  "Фонд міської ради на виконання депутатських повноважень" на 2018-2020 роки</t>
  </si>
  <si>
    <t>рішення Южноукраїнської міської ради №919 від 20.12.2017</t>
  </si>
  <si>
    <t>3717370</t>
  </si>
  <si>
    <t xml:space="preserve">рішення Южноукраїнської міської ради №963 від 25.01.2018 </t>
  </si>
  <si>
    <t xml:space="preserve">поточний  ремонт об"ектів благоустрою міста: (малих архітектурних форм (50,0 тис.грн.), кабельних мереж вуличного освітлення (30,0тис.грн.), гральних споруд на дитячих та спортивних майданчиках (20,8 тис.грн.), пішохідної доріжки та сходів в парковій зоні від вул.Олімпійська до перехрестя вул.Миру та вул.Паркової (500,0тис.грн.) ) - одержувач бюджетних коштів - комунальне підприємство "Служба комунального господарства"  </t>
  </si>
  <si>
    <t>із них:</t>
  </si>
  <si>
    <t>0813121</t>
  </si>
  <si>
    <t>3121</t>
  </si>
  <si>
    <t>Утримання та забезпечення діяльності центрів соціальних служб для сім'ї, дітей та молоді</t>
  </si>
  <si>
    <t xml:space="preserve">на виконання рішення Господарського суду Миколаївської області (Наказ Господарського суду від 18.06.2012 року по справі №5016/3702/2011(17/177) - в частині оплати боргових зобов'язань відповідно до Мирових угод; та за спожиту електричну енергію   - одержувач бюджетних коштів - комунальне підприємство - "Теплопостачання та водо-каналізаційне господарство" </t>
  </si>
  <si>
    <t>Реконструкція  спортивного майданчика під міні-футбольне поле зі штучним покриттям Южноукраїнської  загальноосвітньої школи І-ІІІ ступенів №3 по бульвару Цвіточний,5  в м.Южноукраїнськ Миколаївської області, в тому числі розробка проектно-кошторисної документації з проведенням експертизи (кошти співфінансування з обласним бюджетом)</t>
  </si>
  <si>
    <t>виготовлення правовстановлюючих документів на земельні ділянки комунальним підприємствам "Житлово-експлуатаційне об"єднання" , комунального підприємства "Служба комунального господарства" - 50,0 тис.грн. та розробка технічної документації з нормативної грошової оцінки землі - 300,0 тис.грн.</t>
  </si>
  <si>
    <t>Міська програма інформаційної підтримки розвитку міста та діяльності органів місцевого самоврядування на 2019-2022 роки</t>
  </si>
  <si>
    <t>зарезервовані кошти на цільову фінансову допомогу КП ТВКГ з подолання тарифно фінансових втрат</t>
  </si>
  <si>
    <t>Міська програма зайнятості  населення міста Южноукраїнська на 2018 -2020 рр.</t>
  </si>
  <si>
    <r>
      <t xml:space="preserve"> поточний ремонт гуртожитків для подальшого заселення , в тому числі:</t>
    </r>
    <r>
      <rPr>
        <sz val="12"/>
        <color indexed="10"/>
        <rFont val="Times New Roman"/>
        <family val="1"/>
        <charset val="204"/>
      </rPr>
      <t xml:space="preserve"> </t>
    </r>
    <r>
      <rPr>
        <sz val="12"/>
        <rFont val="Times New Roman"/>
        <family val="1"/>
        <charset val="204"/>
      </rPr>
      <t>(№1 по  вул.Дружби Народів,8; №3 по вул.Миру,9;  №4 по вул.Миру,11)</t>
    </r>
    <r>
      <rPr>
        <sz val="12"/>
        <color indexed="10"/>
        <rFont val="Times New Roman"/>
        <family val="1"/>
        <charset val="204"/>
      </rPr>
      <t xml:space="preserve">  - </t>
    </r>
    <r>
      <rPr>
        <sz val="12"/>
        <rFont val="Times New Roman"/>
        <family val="1"/>
        <charset val="204"/>
      </rPr>
      <t xml:space="preserve"> одержувач комунальне підприємство "Житлово-експлуатаційне об"єднання" </t>
    </r>
  </si>
  <si>
    <t xml:space="preserve">Забезпечення діяльності місцевих центрів фізичного здоро'я населення "Спорт для всіх" та проведення фізкультурно - масових заходів серед населення регіону </t>
  </si>
  <si>
    <t>2817130</t>
  </si>
  <si>
    <t>7130</t>
  </si>
  <si>
    <t>0421</t>
  </si>
  <si>
    <t>Здійснення  заходів із землеустрою</t>
  </si>
  <si>
    <t>0913112</t>
  </si>
  <si>
    <t>3112</t>
  </si>
  <si>
    <t xml:space="preserve">Заходи державної політики з питань дітей та їх соціального захисту </t>
  </si>
  <si>
    <t>Будівництво інших об'єктів комунальної власності</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</si>
  <si>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</si>
  <si>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</si>
  <si>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</si>
  <si>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Забезпечення діяльності водопровідно-каналізаційного господарства</t>
  </si>
  <si>
    <t>1217361</t>
  </si>
  <si>
    <t>7361</t>
  </si>
  <si>
    <t>Співфінансування інвестиційних проектів, що реалізуються за рахунок коштів державного фонду регіонального розвитку</t>
  </si>
  <si>
    <t xml:space="preserve">одержувач бюджетних коштів - комунальне підприємство "Житлово-експлуатаційне об"єднання" </t>
  </si>
  <si>
    <r>
      <rPr>
        <b/>
        <sz val="12"/>
        <rFont val="Times New Roman"/>
        <family val="1"/>
        <charset val="204"/>
      </rPr>
      <t>Програма підтримки об'єднань співвласників багатоквартирних будинків на 2019-2023 роки ,</t>
    </r>
    <r>
      <rPr>
        <sz val="12"/>
        <rFont val="Times New Roman"/>
        <family val="1"/>
        <charset val="204"/>
      </rPr>
      <t xml:space="preserve"> у тому числі:</t>
    </r>
  </si>
  <si>
    <t>0611162</t>
  </si>
  <si>
    <t>1162</t>
  </si>
  <si>
    <t>0990</t>
  </si>
  <si>
    <t>Інші програм та заходи у сфері освіти</t>
  </si>
  <si>
    <t>0913111</t>
  </si>
  <si>
    <t>3111</t>
  </si>
  <si>
    <t>Утримання закладів, що надають соціальні послуги дітям, які опинилися у складних життєвих обставинах, підтримка функціонування дитячих будинків сімейного типу та прийомних сімей</t>
  </si>
  <si>
    <t xml:space="preserve">субвенція з міського бюджету  обласному  бюджету на співфінансування  видатків на забезпечення житлом сімей учасників антитерористичної операції на сході України, які перебувають на квартирному обліку, відповідно до Комплексної програми соціального захисту населення «Турбота» на період до 2020 року Миколаївської обласної ради </t>
  </si>
  <si>
    <t>компенсація на харчування донорів та одноразової виплати до Дня донора</t>
  </si>
  <si>
    <t>безкоштовне  забезпечення лікарськими засобами  хворих, які перенесли гострий інфаркт міокарду (перші шість місяців) та які мають протезування клапанів серця</t>
  </si>
  <si>
    <t>матеріальна допомога на лікарські засоби при проведенні гемодвалізу</t>
  </si>
  <si>
    <t>харчові пайки, проїзд до місця лікування</t>
  </si>
  <si>
    <t>Програма Залучення інвестицій та поліпшення інвестиційного клімату міста Южноукраїнська на 2019-2021 роки</t>
  </si>
  <si>
    <t>0217610</t>
  </si>
  <si>
    <t>7610</t>
  </si>
  <si>
    <t>0411</t>
  </si>
  <si>
    <t>Сприяння розвитку малого та середнього підприємництва</t>
  </si>
  <si>
    <t>РОЗПОДІЛ</t>
  </si>
  <si>
    <t xml:space="preserve">код бюджету </t>
  </si>
  <si>
    <t>ВИКОНАВЧИЙ КОМІТЕТ ЮЖНОУКРАЇНСЬКОЇ МІСЬКОЇ РАДИ</t>
  </si>
  <si>
    <t>рішення Южноукраїнської міської ради №1350 від 05.03.2019</t>
  </si>
  <si>
    <t>УПРАВЛІННЯ ОСВІТИ ЮЖНОУКРАЇНСЬКОЇ МІСЬКОЇ РАДИ</t>
  </si>
  <si>
    <t xml:space="preserve">ДЕПАРТАМЕНТ СОЦІАЛЬНИХ ПИТАНЬ ТА ОХОРОНИ ЗДОРОВ'Я ЮЖНОУКРАЇНСЬКОЇ МІСЬКОЇ РАДИ </t>
  </si>
  <si>
    <t>СЛУЖБА У СПРАВАХ ДІТЕЙ ЮЖНОУКРАЇНСЬКОЇ МІСЬКОЇ РАДИ</t>
  </si>
  <si>
    <t>УПРАВЛІННЯ МОЛОДІ, СПОРТУ ТА КУЛЬТУРИ ЮЖНОУКРАЇНСЬКОЇ МІСЬКОЇ РАДИ</t>
  </si>
  <si>
    <t>рішення Южноукраїнської міської ради №1349 від 05.03.2019</t>
  </si>
  <si>
    <t xml:space="preserve">Проведення навчально - тренувальних зборів і змагань з олімпійських видів спорту </t>
  </si>
  <si>
    <t>ДЕПАРТАМЕНТ ІНФРАСТРУКТУРИ МІСЬКОГО ГОСПОДАРСТВА ЮЖНОУКРАЇНСЬКОЇ МІСЬКОЇ РАДИ</t>
  </si>
  <si>
    <t>УПРАВЛІННЯ ЕКОЛОГІЇ, ОХОРОНИ НАВКОЛИШНЬОГО СЕРЕДОВИЩА ТА ЗЕМЕЛЬНИХ ВІДНОСИН ЮЖНОУКРАЇНСЬКОЇ МІСЬКОЇ РАДИ</t>
  </si>
  <si>
    <t>УПРАВЛІННЯ З ПИТАНЬ НАДЗВИЧАЙНИХ СИТУАЦІЙ ТА ВЗАЄМОДІЇ З ПРАВООХОРОННИМИ ОРГАНАМИ ЮЖНОУКРАЇНСЬКОЇ МІСЬКОЇ РАДИ</t>
  </si>
  <si>
    <t>ФІНАНСОВЕ УПРАВЛІННЯ ЮЖНОУКРАЇНСЬКОЇ МІСЬКОЇ РАДИ</t>
  </si>
  <si>
    <r>
      <t>Програма Капітального будівництва об'єктів житлово - комунального господарства  і соціальної інфраструктури м.Южноукраїнську на 2016-2020 роки, у</t>
    </r>
    <r>
      <rPr>
        <sz val="12"/>
        <rFont val="Times New Roman"/>
        <family val="1"/>
        <charset val="204"/>
      </rPr>
      <t xml:space="preserve"> тому числі:</t>
    </r>
  </si>
  <si>
    <t>рішення Южноукраїнської міської ради №1351 від 05.03.2019</t>
  </si>
  <si>
    <t xml:space="preserve">Програма управління  майном комунальної форми власності  міста Южноукраїнська на 2020-2024 роки </t>
  </si>
  <si>
    <t>рішення Южноукраїнської міської ради №1753   від  19.12.2019</t>
  </si>
  <si>
    <t>рішення Южноукраїнської міської ради №1742 від 19.12.2019</t>
  </si>
  <si>
    <t xml:space="preserve">Міська програма "Наше місто" на 2020-2024 роки </t>
  </si>
  <si>
    <t>Надання загальної середньої освіти закладами загальної середньої освіти (у тому числі з дошкільними підрозділами (відділеннями, групами))</t>
  </si>
  <si>
    <t xml:space="preserve">Програма приватизації майна комунальної власності територіальної громади міста Южноукраїнська на 2019-2021 роки </t>
  </si>
  <si>
    <t>рішення Южноукраїнської міської ради № 1524 від 21.05.2019</t>
  </si>
  <si>
    <t>одержувач коштів - некомерційне комунальне підприємство "Южноукраїнський центр надання первинної медико - санітарної допомоги</t>
  </si>
  <si>
    <t>в т.ч. одержувач коштів - некомерційне комунальне підприємство "Южноукраїнський центр надання первинної медико - санітарної допомоги</t>
  </si>
  <si>
    <t xml:space="preserve">одержувач бюджетних коштів "Южноукраїнська міська організація воїнів та учасників АТО" </t>
  </si>
  <si>
    <t>одержувачі бюджетних коштів: громадська організація "Южноукраїнська міська організація всеукраїнської організації інвалідів "Союз організацій інвалідів України"", громадська організація "Южноукраїнська міська організація ветеранів війни, праці та збройних сил організацій ветеранів України", громадська організація "Южноукраїнська міська організація всеукраїнської громадської організації "Союз Чорнобиль Україна"", громадська організація "Южноукраїнська спілка ветеранів Афганістану воїнів інтернаціоналістів"</t>
  </si>
  <si>
    <t xml:space="preserve"> в т.ч. одержувач коштів - КП Служба комунального господарства (Демонтаж новорічної ялинки ) </t>
  </si>
  <si>
    <t>Т.О.Гончарова</t>
  </si>
  <si>
    <t>Міська програма  "Фонд міської ради на виконання депутатських повноважень"</t>
  </si>
  <si>
    <t>0611010</t>
  </si>
  <si>
    <t xml:space="preserve">Надання дошкільної освiти                                                                         </t>
  </si>
  <si>
    <t>0611020</t>
  </si>
  <si>
    <t>1020</t>
  </si>
  <si>
    <t xml:space="preserve">Міська програма  "Фонд міської ради на виконання депутатських повноважень" </t>
  </si>
  <si>
    <t>0812010</t>
  </si>
  <si>
    <t>2010</t>
  </si>
  <si>
    <t xml:space="preserve">Багатопрофільна стационарна медична допомога населенню </t>
  </si>
  <si>
    <t xml:space="preserve">Міська програма "Цільова  програма  захисту  населення і територій від надзвичайних ситуацій техногенного та природного характеру на 2018-2022 роки" </t>
  </si>
  <si>
    <t>Багатопрофільна стаціонарна медична допомога населенню, в тому числі:</t>
  </si>
  <si>
    <t xml:space="preserve"> Первинна медична допомога населенню, що надається центрами первинної медичної (медико-санітарної) допомоги, в тому числі:</t>
  </si>
  <si>
    <t>0819800</t>
  </si>
  <si>
    <t>9800</t>
  </si>
  <si>
    <t xml:space="preserve">Субвенція з місцевого бюджету державному бюджету на виконання програм соціально-економічного розвитку регіонів </t>
  </si>
  <si>
    <t>субвенція з міського бюджету обласному бюджету на забезпечення Миколаївського обласного  центру  екстреної медичної допомоги та медицини катастроф засобами медичного призначення, захисним одягом, засобами органів дихання, дизінфекційниими засобами</t>
  </si>
  <si>
    <t>субвенція з міського бюджету державному бюджету на забезпечення Южноукраїнського міськрайоного відділу лабораторних досліджень державної установи "Миколаївський обласний лабораторний центр Міністерства охорони здоров'я України" засобами медичного призначення, захисним одягом, засобами органів дихання, дизінфекційниими засобами</t>
  </si>
  <si>
    <r>
      <t>Міська програма  "Фонд міської ради на виконання депутатських повноважень" на 2018-2020 роки ,</t>
    </r>
    <r>
      <rPr>
        <sz val="12"/>
        <rFont val="Times New Roman"/>
        <family val="1"/>
        <charset val="204"/>
      </rPr>
      <t xml:space="preserve"> у тому числі:</t>
    </r>
  </si>
  <si>
    <t>одержувач коштів - комунальне некомерційне підприємство "Южноукраїнська міська багатопрофільна лікарня"</t>
  </si>
  <si>
    <t>Начальник фінансового управління Южноукраїнської міської ради</t>
  </si>
  <si>
    <t>Будівництво медичних установ та закладів</t>
  </si>
  <si>
    <t>0818110</t>
  </si>
  <si>
    <t>1017622</t>
  </si>
  <si>
    <t>7622</t>
  </si>
  <si>
    <t>1218110</t>
  </si>
  <si>
    <r>
      <t xml:space="preserve">Цільова  програма захисту населення і територій від надзвичайних ситуацій техногенного та природного  характеру  на 2018-2022 роки, </t>
    </r>
    <r>
      <rPr>
        <sz val="12"/>
        <rFont val="Times New Roman"/>
        <family val="1"/>
        <charset val="204"/>
      </rPr>
      <t xml:space="preserve">у тому числі: </t>
    </r>
  </si>
  <si>
    <t>одержувачу бюджетних коштів - комунальному підприємству - "Теплопостачання та водо-каналізаційне господарство"</t>
  </si>
  <si>
    <t>Утримання та забезпечення діяльності центрів соціальних служб для сім’ї, дітей та молоді</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</si>
  <si>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</si>
  <si>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 в тому числі:</t>
  </si>
  <si>
    <t>0813104</t>
  </si>
  <si>
    <t>0810160</t>
  </si>
  <si>
    <t>0160</t>
  </si>
  <si>
    <t>0111</t>
  </si>
  <si>
    <t xml:space="preserve">Керівництво і управління у відповідній сфері у містах (місті Києві), селищах, селах, об’єднаних територіальних громадах </t>
  </si>
  <si>
    <t>1210160</t>
  </si>
  <si>
    <t>Керівництво і управління у відповідній сфері у містах (місті Києві), селищах, селах, об’єднаних територіальних громадах</t>
  </si>
  <si>
    <t>2810160</t>
  </si>
  <si>
    <t>0910160</t>
  </si>
  <si>
    <t>3710160</t>
  </si>
  <si>
    <t>1010160</t>
  </si>
  <si>
    <t>Керівництво і управління у відповідній сфері у містах (місті Києві), селищах, селах, об’єднаних територіальних громадах, в тому числі:</t>
  </si>
  <si>
    <t>1011100</t>
  </si>
  <si>
    <t>1100</t>
  </si>
  <si>
    <t>0960</t>
  </si>
  <si>
    <t>1014030</t>
  </si>
  <si>
    <t>4030</t>
  </si>
  <si>
    <t>0824</t>
  </si>
  <si>
    <t>Забезпечення діяльності бібліотек</t>
  </si>
  <si>
    <t>1014040</t>
  </si>
  <si>
    <t>4040</t>
  </si>
  <si>
    <t>Забезпечення діяльності музеїв i виставок</t>
  </si>
  <si>
    <t>1014060</t>
  </si>
  <si>
    <t>4060</t>
  </si>
  <si>
    <t>0828</t>
  </si>
  <si>
    <t>Забезпечення діяльності палаців i будинків культури, клубів, центрів дозвілля та iнших клубних закладів</t>
  </si>
  <si>
    <t>1014081</t>
  </si>
  <si>
    <t>4081</t>
  </si>
  <si>
    <t xml:space="preserve">Забезпечення діяльності інших закладів в галузі культури і мистецтва </t>
  </si>
  <si>
    <t>1015031</t>
  </si>
  <si>
    <t>5031</t>
  </si>
  <si>
    <t>Утримання та навчально-тренувальна робота комунальних дитячо-юнацьких спортивних шкіл</t>
  </si>
  <si>
    <t>2910160</t>
  </si>
  <si>
    <t>2919800</t>
  </si>
  <si>
    <t>0610160</t>
  </si>
  <si>
    <t>0611090</t>
  </si>
  <si>
    <t>Надання позашкільної освіти закладами позашкільної освіти, заходи із позашкільної роботи з дітьми</t>
  </si>
  <si>
    <t>0611161</t>
  </si>
  <si>
    <t>1161</t>
  </si>
  <si>
    <t xml:space="preserve"> Забезпечення діяльності інших закладів у сфері освіти </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</si>
  <si>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</si>
  <si>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0917691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</si>
  <si>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</si>
  <si>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 (міська програма захисту прав дітей "Дитинство" на 2018-2020 роки)</t>
  </si>
  <si>
    <t>0611150</t>
  </si>
  <si>
    <t>1150</t>
  </si>
  <si>
    <t>Методичне забезпечення діяльності закладів освіти</t>
  </si>
  <si>
    <t>рішення Южноукраїнської міської ради №1702 від 03.10.2019</t>
  </si>
  <si>
    <t xml:space="preserve"> одержувач коштів - некомерційне комунальне підприємство "Южноукраїнський центр надання первинної медико - санітарної допомоги </t>
  </si>
  <si>
    <t>одержувач коштів -  некомерційне комунальне  підприємство "Южноукраїнський центр первинної медико - санітарної допомоги"</t>
  </si>
  <si>
    <t xml:space="preserve"> одержувач коштів - ФОП Качуровська Ж.Д. сімейний лікар</t>
  </si>
  <si>
    <t>1016030</t>
  </si>
  <si>
    <r>
      <t xml:space="preserve">Програма  підтримки органу  самоорганізації  населення кварталу №7 м.Южноукраїнська - "Управа МПЗ" на 2019-2020 роки", </t>
    </r>
    <r>
      <rPr>
        <sz val="12"/>
        <rFont val="Times New Roman"/>
        <family val="1"/>
        <charset val="204"/>
      </rPr>
      <t xml:space="preserve">у тому числі: </t>
    </r>
  </si>
  <si>
    <t>1216013</t>
  </si>
  <si>
    <t>6013</t>
  </si>
  <si>
    <t>1217691</t>
  </si>
  <si>
    <r>
      <t xml:space="preserve">Міська програма розвитку  дорожнього руху та його безпеки в місті Южноукраїнську  на 2018-2022 роки, </t>
    </r>
    <r>
      <rPr>
        <sz val="12"/>
        <rFont val="Times New Roman"/>
        <family val="1"/>
        <charset val="204"/>
      </rPr>
      <t xml:space="preserve">у тому числі: </t>
    </r>
  </si>
  <si>
    <t>одержувач бюджетних коштів - комунальне підприємство "Служба комунального господарства"- 8,827 тис.грн.</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</si>
  <si>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</si>
  <si>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одержувач коштів - КП Служба комунального господарства</t>
  </si>
  <si>
    <t>субвенція з міського бюджету державному на придбання засобів особистого захисту (захисних масок медичних, респіраторів, окулярів, термометрів, тощо) для 25-тої Державної пожежено-рятувальної частини ГУ ДСНС України в Миколаївській області- 65,0 тис.грн., Южноукраїнського відділення поліції Первомайського відділу ГУНП в Миколаївській області- 50,0 тис.грн., ПММ - 50,0 тис.грн., придбання спорядження для рятування і пошуку постраждалих на воді для 25-тої Державної пожежено-рятувальної частини ГУ ДСНС України в Миколаївській області- 150,0 тис.грн.</t>
  </si>
  <si>
    <t>одержувач бюджетних коштів - комунальному підприємству "Служба комунального господарства"</t>
  </si>
  <si>
    <t>одержувач коштів - некомерційне комунальне підприємство "Южноукраїнський центр надання первинної медико - санітарної допомоги"</t>
  </si>
  <si>
    <t>0817322</t>
  </si>
  <si>
    <t xml:space="preserve">влаштування мереж зливової каналізації на вул.Костянтинівська малоповерхової забудови м.Южноукраїнська -  одержувач бюджетних коштів - комунальне підприємство "Служба комунального господарства" </t>
  </si>
  <si>
    <t>встановлення приладів обліку поливального водогону в кварталі №7 малоповерхової забудови м.Южноукраїнська -(299,986 тис.грн.), поточний ремонт колектора та трубопроводів розгалуження поливального водогону в кварталі №7 малоповерхової забудови м.Южноукраїнська - (180,632тис.грн.)</t>
  </si>
  <si>
    <t>заміна вікон на металопластикові на 1-ому поверсі блоку №1 нежитлової будівлі комунальної власності за адресою бул.Цвіточний,4 та встановлення системи пожежної сигналізації та протипожежних металевих дверей в приміщенні нежитлової будівлі за адресою вул.Паркова,5</t>
  </si>
  <si>
    <t>0812151</t>
  </si>
  <si>
    <t>Забезпечення діяльності інших закладів у сфері охорони здоров’я</t>
  </si>
  <si>
    <t>2151</t>
  </si>
  <si>
    <t>Цільова  програма захисту населення і територій від надзвичайних ситуацій техногенного та природного  характеру  на 2018-2022 роки</t>
  </si>
  <si>
    <t>Надання спеціальної освіти мистецькими школами</t>
  </si>
  <si>
    <t>поточний ремонт дорожнього покриття внутрішньоквартальних проїздів-                      (2 160,6 тис.грн.) та пішохідних доріжок -      (1 030,509тис.грн.)</t>
  </si>
  <si>
    <t>одержувач бюджетних коштів - комунальне підприємство "Служба комунального господарства"  -         25 029,313 тис.грн., у т.ч.: поточне утримання об"ектів благоустрою міста -20 855,3 тис.грн.,  поточний ремонт об"ектів благоустрою міста -  4 174,013 тис.грн.</t>
  </si>
  <si>
    <t>одержувач бюджетних коштів - комунальне підприємство "Служба комунального господарства"             - 3 860,056 тис.грн.</t>
  </si>
  <si>
    <t>благоустрій прибудинкової території житлових будинків - (900,0 тис.грн.), в т.ч.за адресами: бул.Шевченка,9-280,0 тис.грн., бул.Шевченка,12-280,0 тис.грн., бул.Цвіточний,1-280,0 тис.грн., прт.Незалежності,14 - 60,0 тис.грн.; придбання дитячого ігрового комплексу  за адресою  вул.Набережна Енергетиків,43 -(49,0 тис.грн.); поточний ремонт бетонованої пішохідної доріжки на прибудинковій території  житлового будинку на вул.Набережна Енергктиків,15,17 - (193,339тис.грн.); видалення сухостійних (аварійних) дерев - (48,0 тис.грн.); влаштування пандусів на бул.Шкільному в районі житлового будинку прт.Соборності,1 -(4,381тис.грн.); встановлення обладнання для спортивного та дитячого куточка на прибудинковій території житлових будинків на вул.Набережна Енергетиків,15,17 - (49,999тис.грн.)</t>
  </si>
  <si>
    <t xml:space="preserve">придбання та встановлення МАФ дитячих гральних елементів на прибудинковій території житлового будинку на вул.Набережна Енергетиків,3/ вул.Миру,2 - 50,0 тис.грн.; видалення окремих  сухостійних (аварійних) дерев - 49,5 тис.грн. (одержувач комунальне підприємство "Житлово-експлуатаційне об"єднання") </t>
  </si>
  <si>
    <t>0150</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</si>
  <si>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</si>
  <si>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0210150</t>
  </si>
  <si>
    <t>0611170</t>
  </si>
  <si>
    <t>1170</t>
  </si>
  <si>
    <t>Забзпечення дільності інклюзивно-ресурсних центрів</t>
  </si>
  <si>
    <t>субвенція з міського бюджету державному на придбання робочих місць для працівників  Южноукраїнського відділення поліції Первомайського відділу ГУНП в Миколаївській області- 100,0 тис.грн., придбання компютерної та оргтехніки  для працівників відділу в м. Южноукраїнську управління Служби безпеки України в Миколаївській області - 63,0 тис.грн.</t>
  </si>
  <si>
    <t xml:space="preserve"> витрат міського бюджету на реалізацію міських/регіональних  програм у 2021 році</t>
  </si>
  <si>
    <t>Найменування міської/регіональної програми</t>
  </si>
  <si>
    <t>Дата і номер документа, яким затверджено міську/регіональну програму</t>
  </si>
  <si>
    <t>Додаток №7                                                                                                                            до рішення Южноукраїнської міської ради                                                                 від _____________2020 №_________</t>
  </si>
  <si>
    <t>капітальний ремонт ліфтів житлових будинків на умовах співфінансувпання 95% / 5%</t>
  </si>
  <si>
    <t>в т.ч. одержувач коштів - комунальне некомерційне підприємство "Южноукраїнська міська багатопрофільна лікарня"</t>
  </si>
  <si>
    <t xml:space="preserve">рішення Южноукраїнської міської ради №  467 від 22.12.2016 </t>
  </si>
  <si>
    <t>одержувач бюджетних коштів - комунальне підприємство "Служба комунального господарства"</t>
  </si>
  <si>
    <t>одержувач -комунальне підприємство "Теплопостачання та водо-каналізаційне господарство"</t>
  </si>
  <si>
    <r>
      <t xml:space="preserve">Програма розвитку земельних відносин на  2017 - 2021  роки, </t>
    </r>
    <r>
      <rPr>
        <sz val="12"/>
        <rFont val="Times New Roman"/>
        <family val="1"/>
        <charset val="204"/>
      </rPr>
      <t>всього , у тому числі:</t>
    </r>
  </si>
  <si>
    <r>
      <t xml:space="preserve">Програма  охорони тваринного світу та регулювання чисельності бродячих тварин в місті  Южноукраїнську на 2017-2021 роки, </t>
    </r>
    <r>
      <rPr>
        <sz val="12"/>
        <rFont val="Times New Roman"/>
        <family val="1"/>
        <charset val="204"/>
      </rPr>
      <t>всього</t>
    </r>
    <r>
      <rPr>
        <b/>
        <sz val="12"/>
        <rFont val="Times New Roman"/>
        <family val="1"/>
        <charset val="204"/>
      </rPr>
      <t xml:space="preserve">, </t>
    </r>
    <r>
      <rPr>
        <sz val="12"/>
        <rFont val="Times New Roman"/>
        <family val="1"/>
        <charset val="204"/>
      </rPr>
      <t xml:space="preserve">у тому числі: </t>
    </r>
  </si>
  <si>
    <t>рішення Южноукраїнської міської ради ___ від ____</t>
  </si>
  <si>
    <t>рішення Южноукраїнської міської ради №___від ___</t>
  </si>
  <si>
    <t xml:space="preserve"> Міська комплексна програма "Розвиток та підтримка сім'ї та молоді" *</t>
  </si>
  <si>
    <t>Міська програма розвитку малого та середнього підприємництва *</t>
  </si>
  <si>
    <t>Програма розвитку освіти *</t>
  </si>
  <si>
    <t>Міська комплексна програма  "Розвиток та підтримка сім'ї та молоді" *</t>
  </si>
  <si>
    <t xml:space="preserve">Соціальна програма підтримки учасників АТО та членів їх сімей  </t>
  </si>
  <si>
    <t>Міська програма захисту прав дітей "Дитинство" *</t>
  </si>
  <si>
    <t>рішення Южноукраїнської міської ради ____ від ______</t>
  </si>
  <si>
    <t>Комплексна програма "Розвиток та підтримка сім'ї та молоді" *</t>
  </si>
  <si>
    <t>рішення Южноукраїнської міської ради №_____від ______</t>
  </si>
  <si>
    <t>рішення Южноукраїнської міської ради №  ____ від ____</t>
  </si>
  <si>
    <r>
      <t xml:space="preserve">Програма реформування і розвитку житлово-комунального господарства Южноукраїнської міської територіальної громади на 2021-2025 роки,* </t>
    </r>
    <r>
      <rPr>
        <sz val="12"/>
        <rFont val="Times New Roman"/>
        <family val="1"/>
        <charset val="204"/>
      </rPr>
      <t>всього у тому числі:</t>
    </r>
  </si>
  <si>
    <r>
      <t xml:space="preserve">Міська програма Питна вода  Южноукраїнської міської територіальної громади на 2021-2025 роки* - </t>
    </r>
    <r>
      <rPr>
        <sz val="12"/>
        <rFont val="Times New Roman"/>
        <family val="1"/>
        <charset val="204"/>
      </rPr>
      <t>одержувач бюджетних коштів - комунальне підприємство - "Теплопостачання та водо-каналізаційне господарство"</t>
    </r>
  </si>
  <si>
    <t>рішення Южноукраїнської міської ради №_____   від ____</t>
  </si>
  <si>
    <r>
      <rPr>
        <b/>
        <sz val="12"/>
        <rFont val="Times New Roman"/>
        <family val="1"/>
        <charset val="204"/>
      </rPr>
      <t>Програма поводження з твердими побутовими  відходами   на території Южноукраїнської міської  територіальної громади на 2021 - 2030 роки, *</t>
    </r>
    <r>
      <rPr>
        <sz val="12"/>
        <rFont val="Times New Roman"/>
        <family val="1"/>
        <charset val="204"/>
      </rPr>
      <t>одержувач бюджетних коштів - комунальне підприємство "Служба комунального господарства"</t>
    </r>
  </si>
  <si>
    <t xml:space="preserve">рішення Южноукраїнської міської ради №____  від ____ </t>
  </si>
  <si>
    <t>Програма охорони  довкілля та раціонального природокористування Южноукраїнської міської територіальної громади на 2021-2025 роки*</t>
  </si>
  <si>
    <t>рішення Южноукраїнської міської ради №____ від ____</t>
  </si>
  <si>
    <t>Міська програма щодо організації мобілізаційної роботи та територіальної оборони  на 2018-2021 роки</t>
  </si>
  <si>
    <t>Міська комплексна Програма «Охорона здоров`я » на  2017-2022 роки</t>
  </si>
  <si>
    <t>Комплексна програма  розвитку культури, фізичної культури, спорту та туризму  на 2019-2024 роки</t>
  </si>
  <si>
    <r>
      <t xml:space="preserve">* </t>
    </r>
    <r>
      <rPr>
        <sz val="11"/>
        <rFont val="Times New Roman"/>
        <family val="1"/>
        <charset val="204"/>
      </rPr>
      <t xml:space="preserve"> Назва міської програми, номер та дата рішення Южноукраїнської міської  ради, яким її затверджено,  буде уточнено після прийнття відповідного рішення</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</si>
</sst>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208" formatCode="#,##0.0"/>
  </numFmts>
  <fonts count="35" x14ac:knownFonts="1">
    <font>
      <sz val="10"/>
      <name val="Times New Roman"/>
      <charset val="204"/>
    </font>
    <font>
      <sz val="10"/>
      <name val="Times New Roman"/>
      <family val="1"/>
      <charset val="204"/>
    </font>
    <font>
      <b/>
      <sz val="14"/>
      <name val="Times New Roman"/>
      <family val="1"/>
      <charset val="204"/>
    </font>
    <font>
      <sz val="11"/>
      <color indexed="20"/>
      <name val="Calibri"/>
      <family val="2"/>
      <charset val="204"/>
    </font>
    <font>
      <b/>
      <sz val="11"/>
      <color indexed="63"/>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sz val="11"/>
      <color indexed="8"/>
      <name val="Calibri"/>
      <family val="2"/>
      <charset val="204"/>
    </font>
    <font>
      <b/>
      <sz val="11"/>
      <color indexed="52"/>
      <name val="Calibri"/>
      <family val="2"/>
      <charset val="204"/>
    </font>
    <font>
      <sz val="11"/>
      <color indexed="60"/>
      <name val="Calibri"/>
      <family val="2"/>
      <charset val="204"/>
    </font>
    <font>
      <sz val="10"/>
      <name val="Helv"/>
      <charset val="204"/>
    </font>
    <font>
      <sz val="10"/>
      <name val="Arial Cyr"/>
      <charset val="204"/>
    </font>
    <font>
      <u/>
      <sz val="10"/>
      <color indexed="12"/>
      <name val="Arial"/>
      <family val="2"/>
      <charset val="204"/>
    </font>
    <font>
      <sz val="10"/>
      <name val="Courier New"/>
      <family val="3"/>
      <charset val="204"/>
    </font>
    <font>
      <sz val="12"/>
      <name val="Times New Roman"/>
      <family val="1"/>
      <charset val="204"/>
    </font>
    <font>
      <sz val="10"/>
      <color indexed="8"/>
      <name val="Arial"/>
      <family val="2"/>
      <charset val="204"/>
    </font>
    <font>
      <b/>
      <sz val="12"/>
      <name val="Times New Roman"/>
      <family val="1"/>
      <charset val="204"/>
    </font>
    <font>
      <i/>
      <sz val="12"/>
      <name val="Times New Roman"/>
      <family val="1"/>
      <charset val="204"/>
    </font>
    <font>
      <b/>
      <sz val="10"/>
      <name val="Times New Roman"/>
      <family val="1"/>
      <charset val="204"/>
    </font>
    <font>
      <sz val="12"/>
      <color indexed="10"/>
      <name val="Times New Roman"/>
      <family val="1"/>
      <charset val="204"/>
    </font>
    <font>
      <sz val="18"/>
      <name val="Times New Roman"/>
      <family val="1"/>
      <charset val="204"/>
    </font>
    <font>
      <b/>
      <i/>
      <sz val="12"/>
      <name val="Times New Roman"/>
      <family val="1"/>
      <charset val="204"/>
    </font>
    <font>
      <sz val="12"/>
      <color indexed="8"/>
      <name val="Times New Roman"/>
      <family val="1"/>
      <charset val="204"/>
    </font>
    <font>
      <b/>
      <sz val="12"/>
      <color indexed="10"/>
      <name val="Times New Roman"/>
      <family val="1"/>
      <charset val="204"/>
    </font>
    <font>
      <sz val="16"/>
      <name val="Times New Roman"/>
      <family val="1"/>
      <charset val="204"/>
    </font>
    <font>
      <b/>
      <sz val="16"/>
      <name val="Times New Roman"/>
      <family val="1"/>
      <charset val="204"/>
    </font>
    <font>
      <sz val="11"/>
      <name val="Times New Roman"/>
      <family val="1"/>
      <charset val="204"/>
    </font>
    <font>
      <u/>
      <sz val="16"/>
      <name val="Times New Roman"/>
      <family val="1"/>
      <charset val="204"/>
    </font>
    <font>
      <sz val="14"/>
      <name val="Times New Roman"/>
      <family val="1"/>
      <charset val="204"/>
    </font>
    <font>
      <b/>
      <sz val="11"/>
      <name val="Times New Roman"/>
      <family val="1"/>
      <charset val="204"/>
    </font>
    <font>
      <vertAlign val="superscript"/>
      <sz val="11"/>
      <name val="Times New Roman"/>
      <family val="1"/>
      <charset val="204"/>
    </font>
    <font>
      <sz val="20"/>
      <name val="Times New Roman"/>
      <family val="1"/>
      <charset val="204"/>
    </font>
    <font>
      <b/>
      <sz val="20"/>
      <name val="Times New Roman"/>
      <family val="1"/>
      <charset val="204"/>
    </font>
    <font>
      <sz val="12"/>
      <color theme="1"/>
      <name val="Times New Roman"/>
      <family val="1"/>
      <charset val="204"/>
    </font>
  </fonts>
  <fills count="23">
    <fill>
      <patternFill patternType="none"/>
    </fill>
    <fill>
      <patternFill patternType="gray125"/>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s>
  <borders count="1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6">
    <xf numFmtId="0" fontId="0" fillId="0" borderId="0"/>
    <xf numFmtId="0" fontId="8" fillId="2"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13" borderId="0" applyNumberFormat="0" applyBorder="0" applyAlignment="0" applyProtection="0"/>
    <xf numFmtId="0" fontId="7" fillId="14"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12" fillId="0" borderId="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5" borderId="0" applyNumberFormat="0" applyBorder="0" applyAlignment="0" applyProtection="0"/>
    <xf numFmtId="0" fontId="4" fillId="22" borderId="2" applyNumberFormat="0" applyAlignment="0" applyProtection="0"/>
    <xf numFmtId="0" fontId="9" fillId="22" borderId="1" applyNumberFormat="0" applyAlignment="0" applyProtection="0"/>
    <xf numFmtId="0" fontId="13" fillId="0" borderId="0" applyNumberFormat="0" applyFill="0" applyBorder="0" applyAlignment="0" applyProtection="0">
      <alignment vertical="top"/>
      <protection locked="0"/>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xf numFmtId="0" fontId="14" fillId="0" borderId="0"/>
    <xf numFmtId="0" fontId="12" fillId="0" borderId="0"/>
    <xf numFmtId="0" fontId="12" fillId="0" borderId="0"/>
    <xf numFmtId="0" fontId="14" fillId="0" borderId="0"/>
    <xf numFmtId="0" fontId="14" fillId="0" borderId="0"/>
    <xf numFmtId="0" fontId="14" fillId="0" borderId="0"/>
    <xf numFmtId="0" fontId="14" fillId="0" borderId="0"/>
    <xf numFmtId="0" fontId="14" fillId="0" borderId="0"/>
    <xf numFmtId="0" fontId="16" fillId="0" borderId="0">
      <alignment vertical="top"/>
    </xf>
    <xf numFmtId="0" fontId="6" fillId="0" borderId="3" applyNumberFormat="0" applyFill="0" applyAlignment="0" applyProtection="0"/>
    <xf numFmtId="0" fontId="10" fillId="12" borderId="0" applyNumberFormat="0" applyBorder="0" applyAlignment="0" applyProtection="0"/>
    <xf numFmtId="0" fontId="12" fillId="0" borderId="0"/>
    <xf numFmtId="0" fontId="3" fillId="4" borderId="0" applyNumberFormat="0" applyBorder="0" applyAlignment="0" applyProtection="0"/>
    <xf numFmtId="0" fontId="5" fillId="0" borderId="0" applyNumberFormat="0" applyFill="0" applyBorder="0" applyAlignment="0" applyProtection="0"/>
    <xf numFmtId="0" fontId="8" fillId="7" borderId="4" applyNumberFormat="0" applyFont="0" applyAlignment="0" applyProtection="0"/>
    <xf numFmtId="0" fontId="11" fillId="0" borderId="0"/>
  </cellStyleXfs>
  <cellXfs count="172">
    <xf numFmtId="0" fontId="0" fillId="0" borderId="0" xfId="0"/>
    <xf numFmtId="0" fontId="15" fillId="0" borderId="5" xfId="0" applyNumberFormat="1" applyFont="1" applyFill="1" applyBorder="1" applyAlignment="1" applyProtection="1">
      <alignment horizontal="center" vertical="center" wrapText="1"/>
    </xf>
    <xf numFmtId="0" fontId="1" fillId="0" borderId="0" xfId="0" applyNumberFormat="1" applyFont="1" applyFill="1" applyAlignment="1" applyProtection="1"/>
    <xf numFmtId="0" fontId="1" fillId="0" borderId="0" xfId="0" applyFont="1" applyFill="1"/>
    <xf numFmtId="0" fontId="1" fillId="0" borderId="0" xfId="0" applyNumberFormat="1" applyFont="1" applyFill="1" applyBorder="1" applyAlignment="1" applyProtection="1"/>
    <xf numFmtId="0" fontId="1" fillId="0" borderId="0" xfId="0" applyNumberFormat="1" applyFont="1" applyFill="1" applyAlignment="1" applyProtection="1">
      <alignment vertical="center"/>
    </xf>
    <xf numFmtId="0" fontId="1" fillId="0" borderId="0" xfId="0" applyFont="1" applyFill="1" applyAlignment="1">
      <alignment vertical="center"/>
    </xf>
    <xf numFmtId="0" fontId="19" fillId="0" borderId="0" xfId="0" applyNumberFormat="1" applyFont="1" applyFill="1" applyAlignment="1" applyProtection="1"/>
    <xf numFmtId="0" fontId="19" fillId="0" borderId="0" xfId="0" applyFont="1" applyFill="1"/>
    <xf numFmtId="0" fontId="25" fillId="0" borderId="0" xfId="0" applyNumberFormat="1" applyFont="1" applyFill="1" applyAlignment="1" applyProtection="1"/>
    <xf numFmtId="0" fontId="25" fillId="0" borderId="0" xfId="0" applyFont="1" applyFill="1" applyBorder="1" applyAlignment="1">
      <alignment horizontal="center"/>
    </xf>
    <xf numFmtId="0" fontId="25" fillId="0" borderId="6" xfId="0" applyNumberFormat="1" applyFont="1" applyFill="1" applyBorder="1" applyAlignment="1" applyProtection="1">
      <alignment horizontal="right" vertical="center"/>
    </xf>
    <xf numFmtId="0" fontId="26" fillId="0" borderId="0" xfId="0" applyNumberFormat="1" applyFont="1" applyFill="1" applyBorder="1" applyAlignment="1" applyProtection="1">
      <alignment horizontal="center" vertical="center" wrapText="1"/>
    </xf>
    <xf numFmtId="0" fontId="25" fillId="0" borderId="0" xfId="0" applyNumberFormat="1" applyFont="1" applyFill="1" applyAlignment="1" applyProtection="1">
      <alignment vertical="center"/>
    </xf>
    <xf numFmtId="0" fontId="25" fillId="0" borderId="6" xfId="0" applyFont="1" applyFill="1" applyBorder="1" applyAlignment="1">
      <alignment horizontal="center" vertical="center"/>
    </xf>
    <xf numFmtId="0" fontId="25" fillId="0" borderId="0" xfId="0" applyNumberFormat="1" applyFont="1" applyFill="1" applyAlignment="1" applyProtection="1">
      <alignment horizontal="justify"/>
    </xf>
    <xf numFmtId="0" fontId="26" fillId="0" borderId="0" xfId="0" applyNumberFormat="1" applyFont="1" applyFill="1" applyBorder="1" applyAlignment="1" applyProtection="1">
      <alignment horizontal="justify" vertical="center" wrapText="1"/>
    </xf>
    <xf numFmtId="0" fontId="25" fillId="0" borderId="0" xfId="0" applyFont="1" applyFill="1" applyBorder="1" applyAlignment="1">
      <alignment horizontal="justify"/>
    </xf>
    <xf numFmtId="0" fontId="15" fillId="0" borderId="5" xfId="0" applyNumberFormat="1" applyFont="1" applyFill="1" applyBorder="1" applyAlignment="1" applyProtection="1">
      <alignment horizontal="justify" vertical="center" wrapText="1"/>
    </xf>
    <xf numFmtId="0" fontId="1" fillId="0" borderId="0" xfId="0" applyNumberFormat="1" applyFont="1" applyFill="1" applyAlignment="1" applyProtection="1">
      <alignment horizontal="justify"/>
    </xf>
    <xf numFmtId="0" fontId="25" fillId="0" borderId="0" xfId="0" applyFont="1" applyFill="1" applyBorder="1" applyAlignment="1">
      <alignment horizontal="center" vertical="center"/>
    </xf>
    <xf numFmtId="0" fontId="25" fillId="0" borderId="0" xfId="0" applyNumberFormat="1" applyFont="1" applyFill="1" applyBorder="1" applyAlignment="1" applyProtection="1">
      <alignment horizontal="center" vertical="center"/>
    </xf>
    <xf numFmtId="49" fontId="15" fillId="0" borderId="7" xfId="0" applyNumberFormat="1" applyFont="1" applyFill="1" applyBorder="1" applyAlignment="1" applyProtection="1">
      <alignment horizontal="center" vertical="center" wrapText="1"/>
    </xf>
    <xf numFmtId="0" fontId="15" fillId="0" borderId="7" xfId="0" applyNumberFormat="1" applyFont="1" applyFill="1" applyBorder="1" applyAlignment="1" applyProtection="1">
      <alignment horizontal="center" vertical="center" wrapText="1"/>
    </xf>
    <xf numFmtId="0" fontId="15" fillId="0" borderId="7" xfId="0" applyNumberFormat="1" applyFont="1" applyFill="1" applyBorder="1" applyAlignment="1" applyProtection="1">
      <alignment horizontal="justify" vertical="center" wrapText="1"/>
    </xf>
    <xf numFmtId="0" fontId="15" fillId="0" borderId="7" xfId="0" applyFont="1" applyFill="1" applyBorder="1" applyAlignment="1">
      <alignment horizontal="left" vertical="center" wrapText="1"/>
    </xf>
    <xf numFmtId="49" fontId="15" fillId="0" borderId="7" xfId="0" applyNumberFormat="1" applyFont="1" applyFill="1" applyBorder="1" applyAlignment="1" applyProtection="1">
      <alignment horizontal="justify" vertical="center" wrapText="1"/>
    </xf>
    <xf numFmtId="49" fontId="15" fillId="0" borderId="7" xfId="0" applyNumberFormat="1" applyFont="1" applyFill="1" applyBorder="1" applyAlignment="1" applyProtection="1">
      <alignment horizontal="left" vertical="center" wrapText="1"/>
    </xf>
    <xf numFmtId="49" fontId="17" fillId="0" borderId="7" xfId="0" applyNumberFormat="1" applyFont="1" applyFill="1" applyBorder="1" applyAlignment="1" applyProtection="1">
      <alignment horizontal="justify" vertical="center" wrapText="1"/>
    </xf>
    <xf numFmtId="3" fontId="17" fillId="0" borderId="7" xfId="0" applyNumberFormat="1" applyFont="1" applyFill="1" applyBorder="1" applyAlignment="1" applyProtection="1">
      <alignment horizontal="center" vertical="center" wrapText="1"/>
    </xf>
    <xf numFmtId="3" fontId="15" fillId="0" borderId="7" xfId="0" applyNumberFormat="1" applyFont="1" applyFill="1" applyBorder="1" applyAlignment="1" applyProtection="1">
      <alignment horizontal="center" vertical="center" wrapText="1"/>
    </xf>
    <xf numFmtId="49" fontId="17" fillId="0" borderId="7" xfId="0" applyNumberFormat="1" applyFont="1" applyFill="1" applyBorder="1" applyAlignment="1" applyProtection="1">
      <alignment horizontal="center" vertical="center" wrapText="1"/>
    </xf>
    <xf numFmtId="0" fontId="17" fillId="0" borderId="7" xfId="0" applyNumberFormat="1" applyFont="1" applyFill="1" applyBorder="1" applyAlignment="1" applyProtection="1">
      <alignment horizontal="justify" vertical="center" wrapText="1"/>
    </xf>
    <xf numFmtId="49" fontId="15" fillId="0" borderId="7" xfId="0" applyNumberFormat="1" applyFont="1" applyFill="1" applyBorder="1" applyAlignment="1">
      <alignment horizontal="center" vertical="center"/>
    </xf>
    <xf numFmtId="49" fontId="18" fillId="0" borderId="7" xfId="0" applyNumberFormat="1" applyFont="1" applyFill="1" applyBorder="1" applyAlignment="1">
      <alignment horizontal="center" vertical="center"/>
    </xf>
    <xf numFmtId="0" fontId="15" fillId="0" borderId="7" xfId="0" applyFont="1" applyFill="1" applyBorder="1" applyAlignment="1">
      <alignment horizontal="left" wrapText="1"/>
    </xf>
    <xf numFmtId="0" fontId="23" fillId="0" borderId="7" xfId="0" applyFont="1" applyFill="1" applyBorder="1" applyAlignment="1">
      <alignment horizontal="left" vertical="center" wrapText="1"/>
    </xf>
    <xf numFmtId="49" fontId="15" fillId="0" borderId="7" xfId="0" applyNumberFormat="1" applyFont="1" applyFill="1" applyBorder="1" applyAlignment="1">
      <alignment horizontal="justify" wrapText="1"/>
    </xf>
    <xf numFmtId="0" fontId="15" fillId="0" borderId="7" xfId="0" applyFont="1" applyFill="1" applyBorder="1" applyAlignment="1">
      <alignment vertical="center" wrapText="1"/>
    </xf>
    <xf numFmtId="0" fontId="17" fillId="0" borderId="7" xfId="0" applyNumberFormat="1" applyFont="1" applyFill="1" applyBorder="1" applyAlignment="1" applyProtection="1">
      <alignment horizontal="center" vertical="center" wrapText="1"/>
    </xf>
    <xf numFmtId="0" fontId="15" fillId="0" borderId="7" xfId="0" applyFont="1" applyFill="1" applyBorder="1" applyAlignment="1">
      <alignment wrapText="1"/>
    </xf>
    <xf numFmtId="0" fontId="19" fillId="0" borderId="7" xfId="0" applyFont="1" applyFill="1" applyBorder="1" applyAlignment="1">
      <alignment vertical="center"/>
    </xf>
    <xf numFmtId="0" fontId="15" fillId="0" borderId="7" xfId="0" applyNumberFormat="1" applyFont="1" applyFill="1" applyBorder="1" applyAlignment="1" applyProtection="1">
      <alignment horizontal="left" vertical="center" wrapText="1"/>
    </xf>
    <xf numFmtId="49" fontId="15" fillId="0" borderId="7" xfId="0" applyNumberFormat="1" applyFont="1" applyFill="1" applyBorder="1" applyAlignment="1">
      <alignment horizontal="center" vertical="center" wrapText="1"/>
    </xf>
    <xf numFmtId="0" fontId="15" fillId="0" borderId="7" xfId="0" applyNumberFormat="1" applyFont="1" applyFill="1" applyBorder="1" applyAlignment="1" applyProtection="1">
      <alignment horizontal="justify"/>
    </xf>
    <xf numFmtId="0" fontId="15" fillId="0" borderId="7" xfId="0" applyNumberFormat="1" applyFont="1" applyFill="1" applyBorder="1" applyAlignment="1" applyProtection="1"/>
    <xf numFmtId="3" fontId="15" fillId="0" borderId="7" xfId="0" applyNumberFormat="1" applyFont="1" applyFill="1" applyBorder="1" applyAlignment="1" applyProtection="1">
      <alignment horizontal="center" vertical="center"/>
    </xf>
    <xf numFmtId="0" fontId="15" fillId="0" borderId="7" xfId="0" applyNumberFormat="1" applyFont="1" applyFill="1" applyBorder="1" applyAlignment="1" applyProtection="1">
      <alignment horizontal="right" vertical="center" wrapText="1"/>
    </xf>
    <xf numFmtId="0" fontId="15" fillId="0" borderId="7" xfId="0" applyNumberFormat="1" applyFont="1" applyFill="1" applyBorder="1" applyAlignment="1" applyProtection="1">
      <alignment horizontal="justify" wrapText="1"/>
    </xf>
    <xf numFmtId="0" fontId="15" fillId="0" borderId="7" xfId="0" applyFont="1" applyFill="1" applyBorder="1" applyAlignment="1">
      <alignment horizontal="center" vertical="center" wrapText="1"/>
    </xf>
    <xf numFmtId="0" fontId="15" fillId="0" borderId="7" xfId="0" quotePrefix="1" applyNumberFormat="1" applyFont="1" applyFill="1" applyBorder="1" applyAlignment="1" applyProtection="1">
      <alignment horizontal="justify" vertical="center" wrapText="1"/>
    </xf>
    <xf numFmtId="0" fontId="17" fillId="0" borderId="7" xfId="0" quotePrefix="1" applyNumberFormat="1" applyFont="1" applyFill="1" applyBorder="1" applyAlignment="1" applyProtection="1">
      <alignment horizontal="justify" vertical="center" wrapText="1"/>
    </xf>
    <xf numFmtId="0" fontId="1" fillId="0" borderId="7" xfId="0" applyFont="1" applyFill="1" applyBorder="1" applyAlignment="1">
      <alignment vertical="center"/>
    </xf>
    <xf numFmtId="0" fontId="1" fillId="0" borderId="7" xfId="0" applyFont="1" applyFill="1" applyBorder="1"/>
    <xf numFmtId="49" fontId="15" fillId="0" borderId="7" xfId="0" applyNumberFormat="1" applyFont="1" applyFill="1" applyBorder="1" applyAlignment="1" applyProtection="1">
      <alignment horizontal="center" vertical="center" wrapText="1"/>
      <protection locked="0"/>
    </xf>
    <xf numFmtId="208" fontId="17" fillId="0" borderId="7" xfId="48" applyNumberFormat="1" applyFont="1" applyFill="1" applyBorder="1" applyAlignment="1">
      <alignment horizontal="center" vertical="top"/>
    </xf>
    <xf numFmtId="3" fontId="17" fillId="0" borderId="7" xfId="48" applyNumberFormat="1" applyFont="1" applyFill="1" applyBorder="1" applyAlignment="1">
      <alignment horizontal="center" vertical="center"/>
    </xf>
    <xf numFmtId="49" fontId="34" fillId="0" borderId="7" xfId="0" applyNumberFormat="1" applyFont="1" applyFill="1" applyBorder="1" applyAlignment="1">
      <alignment horizontal="center" vertical="center"/>
    </xf>
    <xf numFmtId="0" fontId="34" fillId="0" borderId="7" xfId="0" applyFont="1" applyFill="1" applyBorder="1" applyAlignment="1">
      <alignment vertical="center" wrapText="1"/>
    </xf>
    <xf numFmtId="208" fontId="15" fillId="0" borderId="7" xfId="48" applyNumberFormat="1" applyFont="1" applyFill="1" applyBorder="1" applyAlignment="1">
      <alignment horizontal="center" vertical="top" wrapText="1"/>
    </xf>
    <xf numFmtId="3" fontId="15" fillId="0" borderId="7" xfId="48" applyNumberFormat="1" applyFont="1" applyFill="1" applyBorder="1" applyAlignment="1">
      <alignment horizontal="center" vertical="center"/>
    </xf>
    <xf numFmtId="3" fontId="2" fillId="0" borderId="7" xfId="0" applyNumberFormat="1" applyFont="1" applyFill="1" applyBorder="1" applyAlignment="1" applyProtection="1">
      <alignment horizontal="center" vertical="center" wrapText="1"/>
    </xf>
    <xf numFmtId="49" fontId="15" fillId="0" borderId="8" xfId="0" applyNumberFormat="1" applyFont="1" applyFill="1" applyBorder="1" applyAlignment="1" applyProtection="1">
      <alignment horizontal="center" vertical="center" wrapText="1"/>
    </xf>
    <xf numFmtId="49" fontId="15" fillId="0" borderId="6" xfId="0" applyNumberFormat="1" applyFont="1" applyFill="1" applyBorder="1" applyAlignment="1" applyProtection="1">
      <alignment horizontal="center" vertical="center" wrapText="1"/>
    </xf>
    <xf numFmtId="0" fontId="15" fillId="0" borderId="8"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horizontal="center" vertical="center" wrapText="1"/>
    </xf>
    <xf numFmtId="0" fontId="15" fillId="0" borderId="6" xfId="0" applyNumberFormat="1" applyFont="1" applyFill="1" applyBorder="1" applyAlignment="1" applyProtection="1">
      <alignment horizontal="center" vertical="center" wrapText="1"/>
    </xf>
    <xf numFmtId="0" fontId="15" fillId="0" borderId="7" xfId="0" applyFont="1" applyFill="1" applyBorder="1" applyAlignment="1">
      <alignment horizontal="justify" wrapText="1"/>
    </xf>
    <xf numFmtId="0" fontId="15" fillId="0" borderId="8" xfId="0" applyNumberFormat="1" applyFont="1" applyFill="1" applyBorder="1" applyAlignment="1" applyProtection="1">
      <alignment horizontal="right" vertical="center" wrapText="1"/>
    </xf>
    <xf numFmtId="49" fontId="15" fillId="0" borderId="8" xfId="0" applyNumberFormat="1" applyFont="1" applyFill="1" applyBorder="1" applyAlignment="1">
      <alignment horizontal="center" vertical="center"/>
    </xf>
    <xf numFmtId="0" fontId="15" fillId="0" borderId="8" xfId="0" applyFont="1" applyFill="1" applyBorder="1" applyAlignment="1">
      <alignment horizontal="left" vertical="center" wrapText="1"/>
    </xf>
    <xf numFmtId="49" fontId="15" fillId="0" borderId="6" xfId="0" applyNumberFormat="1" applyFont="1" applyFill="1" applyBorder="1" applyAlignment="1">
      <alignment horizontal="center" vertical="center"/>
    </xf>
    <xf numFmtId="0" fontId="15" fillId="0" borderId="6" xfId="0" applyFont="1" applyFill="1" applyBorder="1" applyAlignment="1">
      <alignment horizontal="left" vertical="center" wrapText="1"/>
    </xf>
    <xf numFmtId="49" fontId="18" fillId="0" borderId="7" xfId="0" applyNumberFormat="1" applyFont="1" applyFill="1" applyBorder="1" applyAlignment="1">
      <alignment horizontal="center" vertical="center" wrapText="1"/>
    </xf>
    <xf numFmtId="208" fontId="15" fillId="0" borderId="7" xfId="48" applyNumberFormat="1" applyFont="1" applyFill="1" applyBorder="1" applyAlignment="1">
      <alignment horizontal="center" vertical="top"/>
    </xf>
    <xf numFmtId="49" fontId="24" fillId="0" borderId="7" xfId="0" applyNumberFormat="1" applyFont="1" applyFill="1" applyBorder="1" applyAlignment="1" applyProtection="1">
      <alignment horizontal="center" vertical="center" wrapText="1"/>
      <protection locked="0"/>
    </xf>
    <xf numFmtId="0" fontId="17" fillId="0" borderId="7" xfId="0" applyFont="1" applyFill="1" applyBorder="1" applyAlignment="1">
      <alignment horizontal="left" vertical="center" wrapText="1"/>
    </xf>
    <xf numFmtId="2" fontId="15" fillId="0" borderId="7" xfId="0" applyNumberFormat="1" applyFont="1" applyFill="1" applyBorder="1" applyAlignment="1">
      <alignment horizontal="justify" wrapText="1"/>
    </xf>
    <xf numFmtId="0" fontId="27" fillId="0" borderId="7" xfId="0" applyFont="1" applyFill="1" applyBorder="1" applyAlignment="1">
      <alignment wrapText="1"/>
    </xf>
    <xf numFmtId="0" fontId="27" fillId="0" borderId="7" xfId="0" applyFont="1" applyFill="1" applyBorder="1" applyAlignment="1">
      <alignment horizontal="left" vertical="center" wrapText="1"/>
    </xf>
    <xf numFmtId="0" fontId="27" fillId="0" borderId="7" xfId="0" applyFont="1" applyFill="1" applyBorder="1" applyAlignment="1">
      <alignment horizontal="left" wrapText="1"/>
    </xf>
    <xf numFmtId="0" fontId="15" fillId="0" borderId="8" xfId="0" applyNumberFormat="1" applyFont="1" applyFill="1" applyBorder="1" applyAlignment="1" applyProtection="1">
      <alignment horizontal="justify" vertical="center" wrapText="1"/>
    </xf>
    <xf numFmtId="3" fontId="15" fillId="0" borderId="8" xfId="0" applyNumberFormat="1" applyFont="1" applyFill="1" applyBorder="1" applyAlignment="1" applyProtection="1">
      <alignment horizontal="center" vertical="center" wrapText="1"/>
    </xf>
    <xf numFmtId="0" fontId="15" fillId="0" borderId="6" xfId="0" applyNumberFormat="1" applyFont="1" applyFill="1" applyBorder="1" applyAlignment="1" applyProtection="1">
      <alignment horizontal="justify" vertical="center" wrapText="1"/>
    </xf>
    <xf numFmtId="3" fontId="15" fillId="0" borderId="6" xfId="0" applyNumberFormat="1" applyFont="1" applyFill="1" applyBorder="1" applyAlignment="1" applyProtection="1">
      <alignment horizontal="center" vertical="center" wrapText="1"/>
    </xf>
    <xf numFmtId="49" fontId="21" fillId="0" borderId="0" xfId="0" applyNumberFormat="1" applyFont="1" applyFill="1" applyBorder="1" applyAlignment="1" applyProtection="1"/>
    <xf numFmtId="49" fontId="21" fillId="0" borderId="0" xfId="0" applyNumberFormat="1" applyFont="1" applyFill="1" applyBorder="1" applyAlignment="1" applyProtection="1">
      <alignment vertical="top"/>
    </xf>
    <xf numFmtId="0" fontId="30" fillId="0" borderId="7" xfId="0" applyFont="1" applyFill="1" applyBorder="1" applyAlignment="1">
      <alignment horizontal="left" vertical="center" wrapText="1"/>
    </xf>
    <xf numFmtId="0" fontId="15" fillId="0" borderId="7" xfId="0" applyFont="1" applyFill="1" applyBorder="1" applyAlignment="1">
      <alignment horizontal="left" vertical="center" wrapText="1" shrinkToFit="1"/>
    </xf>
    <xf numFmtId="0" fontId="15" fillId="0" borderId="7" xfId="28" applyFont="1" applyFill="1" applyBorder="1" applyAlignment="1" applyProtection="1">
      <alignment horizontal="justify" wrapText="1"/>
    </xf>
    <xf numFmtId="0" fontId="2" fillId="0" borderId="0" xfId="0" applyNumberFormat="1" applyFont="1" applyFill="1" applyAlignment="1" applyProtection="1"/>
    <xf numFmtId="49" fontId="29" fillId="0" borderId="7" xfId="0" applyNumberFormat="1" applyFont="1" applyFill="1" applyBorder="1" applyAlignment="1" applyProtection="1">
      <alignment horizontal="center" vertical="center" wrapText="1"/>
    </xf>
    <xf numFmtId="49" fontId="2" fillId="0" borderId="7" xfId="0" applyNumberFormat="1" applyFont="1" applyFill="1" applyBorder="1" applyAlignment="1" applyProtection="1">
      <alignment horizontal="center" vertical="center" wrapText="1"/>
    </xf>
    <xf numFmtId="49" fontId="2" fillId="0" borderId="7" xfId="0" applyNumberFormat="1" applyFont="1" applyFill="1" applyBorder="1" applyAlignment="1" applyProtection="1">
      <alignment horizontal="justify" vertical="center" wrapText="1"/>
    </xf>
    <xf numFmtId="0" fontId="2" fillId="0" borderId="7" xfId="0" applyNumberFormat="1" applyFont="1" applyFill="1" applyBorder="1" applyAlignment="1" applyProtection="1">
      <alignment horizontal="center" vertical="center" wrapText="1"/>
    </xf>
    <xf numFmtId="0" fontId="2" fillId="0" borderId="0" xfId="0" applyFont="1" applyFill="1"/>
    <xf numFmtId="49" fontId="22" fillId="0" borderId="7" xfId="0" applyNumberFormat="1" applyFont="1" applyFill="1" applyBorder="1" applyAlignment="1">
      <alignment horizontal="center" vertical="center" wrapText="1"/>
    </xf>
    <xf numFmtId="0" fontId="30" fillId="0" borderId="7" xfId="0" applyFont="1" applyFill="1" applyBorder="1" applyAlignment="1">
      <alignment horizontal="left" wrapText="1"/>
    </xf>
    <xf numFmtId="0" fontId="29" fillId="0" borderId="7"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justify" vertical="center" wrapText="1"/>
    </xf>
    <xf numFmtId="0" fontId="30" fillId="0" borderId="7" xfId="0" applyFont="1" applyFill="1" applyBorder="1" applyAlignment="1">
      <alignment wrapText="1"/>
    </xf>
    <xf numFmtId="49" fontId="17" fillId="0" borderId="7" xfId="0" applyNumberFormat="1" applyFont="1" applyFill="1" applyBorder="1" applyAlignment="1">
      <alignment horizontal="center" vertical="center" wrapText="1"/>
    </xf>
    <xf numFmtId="0" fontId="24" fillId="0" borderId="7"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5" fillId="0" borderId="6" xfId="0" applyFont="1" applyFill="1" applyBorder="1" applyAlignment="1">
      <alignment horizontal="center" vertical="center" wrapText="1"/>
    </xf>
    <xf numFmtId="49" fontId="15" fillId="0" borderId="6" xfId="0" applyNumberFormat="1" applyFont="1" applyFill="1" applyBorder="1" applyAlignment="1">
      <alignment horizontal="center" vertical="center" wrapText="1"/>
    </xf>
    <xf numFmtId="0" fontId="15" fillId="0" borderId="6" xfId="0" applyFont="1" applyFill="1" applyBorder="1" applyAlignment="1">
      <alignment horizontal="right" vertical="center" wrapText="1"/>
    </xf>
    <xf numFmtId="0" fontId="2" fillId="0" borderId="7" xfId="0" applyFont="1" applyFill="1" applyBorder="1" applyAlignment="1">
      <alignment horizontal="center" vertical="center" wrapText="1"/>
    </xf>
    <xf numFmtId="208" fontId="15" fillId="0" borderId="7" xfId="48" applyNumberFormat="1" applyFont="1" applyFill="1" applyBorder="1" applyAlignment="1">
      <alignment horizontal="center" vertical="center"/>
    </xf>
    <xf numFmtId="0" fontId="29" fillId="0" borderId="7" xfId="0" applyNumberFormat="1" applyFont="1" applyFill="1" applyBorder="1" applyAlignment="1" applyProtection="1">
      <alignment horizontal="justify" vertical="center" wrapText="1"/>
    </xf>
    <xf numFmtId="208" fontId="29" fillId="0" borderId="7" xfId="48" applyNumberFormat="1" applyFont="1" applyFill="1" applyBorder="1" applyAlignment="1">
      <alignment horizontal="center" vertical="top"/>
    </xf>
    <xf numFmtId="3" fontId="2" fillId="0" borderId="7" xfId="48" applyNumberFormat="1" applyFont="1" applyFill="1" applyBorder="1" applyAlignment="1">
      <alignment horizontal="center" vertical="center"/>
    </xf>
    <xf numFmtId="208" fontId="17" fillId="0" borderId="7" xfId="48" applyNumberFormat="1" applyFont="1" applyFill="1" applyBorder="1" applyAlignment="1">
      <alignment horizontal="center" vertical="center"/>
    </xf>
    <xf numFmtId="208" fontId="2" fillId="0" borderId="7" xfId="48" applyNumberFormat="1" applyFont="1" applyFill="1" applyBorder="1" applyAlignment="1">
      <alignment horizontal="center" vertical="top"/>
    </xf>
    <xf numFmtId="49" fontId="17" fillId="0" borderId="7" xfId="0" applyNumberFormat="1" applyFont="1" applyFill="1" applyBorder="1" applyAlignment="1">
      <alignment horizontal="center" vertical="center"/>
    </xf>
    <xf numFmtId="0" fontId="17" fillId="0" borderId="7" xfId="0" applyNumberFormat="1" applyFont="1" applyFill="1" applyBorder="1" applyAlignment="1" applyProtection="1">
      <alignment horizontal="left" vertical="center" wrapText="1"/>
    </xf>
    <xf numFmtId="0" fontId="1" fillId="0" borderId="0" xfId="0" applyFont="1" applyFill="1" applyAlignment="1"/>
    <xf numFmtId="0" fontId="25" fillId="0" borderId="0" xfId="0" applyFont="1" applyFill="1"/>
    <xf numFmtId="0" fontId="25" fillId="0" borderId="0" xfId="0" applyFont="1" applyFill="1" applyAlignment="1">
      <alignment wrapText="1"/>
    </xf>
    <xf numFmtId="49" fontId="15" fillId="0" borderId="0" xfId="0" applyNumberFormat="1" applyFont="1" applyFill="1" applyBorder="1" applyAlignment="1">
      <alignment horizontal="center"/>
    </xf>
    <xf numFmtId="0" fontId="15" fillId="0" borderId="0" xfId="0" applyFont="1" applyFill="1" applyBorder="1" applyAlignment="1">
      <alignment horizontal="left" wrapText="1"/>
    </xf>
    <xf numFmtId="0" fontId="15" fillId="0" borderId="0" xfId="0" applyFont="1" applyFill="1" applyBorder="1" applyAlignment="1">
      <alignment wrapText="1"/>
    </xf>
    <xf numFmtId="49" fontId="15" fillId="0" borderId="7" xfId="0" applyNumberFormat="1" applyFont="1" applyFill="1" applyBorder="1" applyAlignment="1">
      <alignment horizontal="center"/>
    </xf>
    <xf numFmtId="49" fontId="15" fillId="0" borderId="7" xfId="0" applyNumberFormat="1" applyFont="1" applyFill="1" applyBorder="1" applyAlignment="1">
      <alignment horizontal="center" wrapText="1"/>
    </xf>
    <xf numFmtId="1" fontId="15" fillId="0" borderId="7" xfId="0" applyNumberFormat="1" applyFont="1" applyFill="1" applyBorder="1" applyAlignment="1">
      <alignment wrapText="1"/>
    </xf>
    <xf numFmtId="49" fontId="15" fillId="0" borderId="6" xfId="0" applyNumberFormat="1" applyFont="1" applyFill="1" applyBorder="1" applyAlignment="1">
      <alignment horizontal="center"/>
    </xf>
    <xf numFmtId="0" fontId="15" fillId="0" borderId="6" xfId="0" applyFont="1" applyFill="1" applyBorder="1" applyAlignment="1">
      <alignment wrapText="1"/>
    </xf>
    <xf numFmtId="0" fontId="17" fillId="0" borderId="7" xfId="0" applyFont="1" applyFill="1" applyBorder="1" applyAlignment="1">
      <alignment horizontal="justify"/>
    </xf>
    <xf numFmtId="0" fontId="15" fillId="0" borderId="7" xfId="0" applyFont="1" applyFill="1" applyBorder="1" applyAlignment="1">
      <alignment horizontal="center" wrapText="1"/>
    </xf>
    <xf numFmtId="4" fontId="15" fillId="0" borderId="7" xfId="0" applyNumberFormat="1" applyFont="1" applyFill="1" applyBorder="1" applyAlignment="1">
      <alignment horizontal="center" vertical="center"/>
    </xf>
    <xf numFmtId="4" fontId="17" fillId="0" borderId="7" xfId="0" applyNumberFormat="1" applyFont="1" applyFill="1" applyBorder="1" applyAlignment="1">
      <alignment horizontal="center" vertical="center"/>
    </xf>
    <xf numFmtId="49" fontId="15" fillId="0" borderId="0" xfId="0" applyNumberFormat="1" applyFont="1" applyFill="1" applyBorder="1" applyAlignment="1">
      <alignment horizontal="center" wrapText="1"/>
    </xf>
    <xf numFmtId="49" fontId="15" fillId="0" borderId="6" xfId="0" applyNumberFormat="1" applyFont="1" applyFill="1" applyBorder="1" applyAlignment="1" applyProtection="1">
      <alignment horizontal="justify" vertical="center" wrapText="1"/>
    </xf>
    <xf numFmtId="49" fontId="15" fillId="0" borderId="0" xfId="0" applyNumberFormat="1" applyFont="1" applyFill="1" applyBorder="1" applyAlignment="1">
      <alignment horizontal="center" vertical="center"/>
    </xf>
    <xf numFmtId="0" fontId="15" fillId="0" borderId="0" xfId="0" applyNumberFormat="1" applyFont="1" applyFill="1" applyAlignment="1" applyProtection="1"/>
    <xf numFmtId="0" fontId="15" fillId="0" borderId="0" xfId="0" applyFont="1" applyFill="1"/>
    <xf numFmtId="4" fontId="15" fillId="0" borderId="7" xfId="0" applyNumberFormat="1" applyFont="1" applyFill="1" applyBorder="1" applyAlignment="1" applyProtection="1">
      <alignment horizontal="center" vertical="center" wrapText="1"/>
    </xf>
    <xf numFmtId="49" fontId="15" fillId="0" borderId="6" xfId="0" applyNumberFormat="1" applyFont="1" applyFill="1" applyBorder="1" applyAlignment="1" applyProtection="1">
      <alignment horizontal="left" vertical="center" wrapText="1"/>
    </xf>
    <xf numFmtId="49"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center" wrapText="1"/>
    </xf>
    <xf numFmtId="0" fontId="15" fillId="0" borderId="7" xfId="0" applyFont="1" applyFill="1" applyBorder="1" applyAlignment="1">
      <alignment horizontal="center" vertical="top" wrapText="1"/>
    </xf>
    <xf numFmtId="0" fontId="15" fillId="0" borderId="7" xfId="0" applyFont="1" applyFill="1" applyBorder="1" applyAlignment="1">
      <alignment horizontal="justify"/>
    </xf>
    <xf numFmtId="0" fontId="15" fillId="0" borderId="7" xfId="0" applyFont="1" applyFill="1" applyBorder="1" applyAlignment="1">
      <alignment horizontal="justify" vertical="center" wrapText="1"/>
    </xf>
    <xf numFmtId="0" fontId="15" fillId="0" borderId="0" xfId="0" applyFont="1" applyFill="1" applyAlignment="1">
      <alignment horizontal="left" vertical="center" wrapText="1"/>
    </xf>
    <xf numFmtId="4" fontId="2" fillId="0" borderId="7" xfId="0" applyNumberFormat="1" applyFont="1" applyFill="1" applyBorder="1" applyAlignment="1" applyProtection="1">
      <alignment horizontal="center" vertical="center" wrapText="1"/>
    </xf>
    <xf numFmtId="4" fontId="2" fillId="0" borderId="7" xfId="48" applyNumberFormat="1" applyFont="1" applyFill="1" applyBorder="1" applyAlignment="1">
      <alignment horizontal="center" vertical="center"/>
    </xf>
    <xf numFmtId="4" fontId="17" fillId="0" borderId="7" xfId="48" applyNumberFormat="1" applyFont="1" applyFill="1" applyBorder="1" applyAlignment="1">
      <alignment horizontal="center" vertical="center"/>
    </xf>
    <xf numFmtId="4" fontId="1" fillId="0" borderId="0" xfId="0" applyNumberFormat="1" applyFont="1" applyFill="1"/>
    <xf numFmtId="0" fontId="17" fillId="0" borderId="0" xfId="0" applyFont="1" applyFill="1" applyBorder="1" applyAlignment="1">
      <alignment vertical="center" wrapText="1"/>
    </xf>
    <xf numFmtId="0" fontId="17" fillId="0" borderId="7" xfId="28" applyFont="1" applyFill="1" applyBorder="1" applyAlignment="1" applyProtection="1">
      <alignment horizontal="justify" vertical="center" wrapText="1"/>
    </xf>
    <xf numFmtId="0" fontId="32" fillId="0" borderId="0" xfId="0" applyNumberFormat="1" applyFont="1" applyFill="1" applyAlignment="1" applyProtection="1"/>
    <xf numFmtId="0" fontId="32" fillId="0" borderId="0" xfId="0" applyNumberFormat="1" applyFont="1" applyFill="1" applyAlignment="1" applyProtection="1">
      <alignment vertical="center"/>
    </xf>
    <xf numFmtId="0" fontId="32" fillId="0" borderId="0" xfId="0" applyFont="1" applyFill="1" applyBorder="1" applyAlignment="1"/>
    <xf numFmtId="0" fontId="33" fillId="0" borderId="0" xfId="0" applyFont="1" applyFill="1" applyBorder="1" applyAlignment="1"/>
    <xf numFmtId="0" fontId="33" fillId="0" borderId="0" xfId="0" applyFont="1" applyFill="1" applyBorder="1" applyAlignment="1">
      <alignment horizontal="left"/>
    </xf>
    <xf numFmtId="0" fontId="32" fillId="0" borderId="0" xfId="0" applyFont="1" applyFill="1"/>
    <xf numFmtId="0" fontId="21" fillId="0" borderId="0" xfId="0" applyNumberFormat="1" applyFont="1" applyFill="1" applyAlignment="1" applyProtection="1">
      <alignment horizontal="center"/>
    </xf>
    <xf numFmtId="0" fontId="28" fillId="0" borderId="0" xfId="0" applyNumberFormat="1" applyFont="1" applyFill="1" applyBorder="1" applyAlignment="1" applyProtection="1">
      <alignment horizontal="center"/>
    </xf>
    <xf numFmtId="0" fontId="31" fillId="0" borderId="8" xfId="0" applyNumberFormat="1" applyFont="1" applyFill="1" applyBorder="1" applyAlignment="1" applyProtection="1">
      <alignment horizontal="left" vertical="center" wrapText="1"/>
    </xf>
    <xf numFmtId="0" fontId="27" fillId="0" borderId="8" xfId="0" applyNumberFormat="1" applyFont="1" applyFill="1" applyBorder="1" applyAlignment="1" applyProtection="1">
      <alignment horizontal="left" vertical="center" wrapText="1"/>
    </xf>
    <xf numFmtId="0" fontId="25" fillId="0" borderId="0" xfId="0" applyNumberFormat="1" applyFont="1" applyFill="1" applyAlignment="1" applyProtection="1">
      <alignment horizontal="left" vertical="center" wrapText="1"/>
    </xf>
    <xf numFmtId="0" fontId="15" fillId="0" borderId="5" xfId="0" applyNumberFormat="1" applyFont="1" applyFill="1" applyBorder="1" applyAlignment="1" applyProtection="1">
      <alignment horizontal="center" vertical="center" wrapText="1"/>
    </xf>
    <xf numFmtId="0" fontId="27" fillId="0" borderId="9"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15" fillId="0" borderId="9" xfId="0" applyNumberFormat="1" applyFont="1" applyFill="1" applyBorder="1" applyAlignment="1" applyProtection="1">
      <alignment horizontal="center" vertical="center" wrapText="1"/>
    </xf>
    <xf numFmtId="0" fontId="15" fillId="0" borderId="10"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center" vertical="center" wrapText="1"/>
    </xf>
    <xf numFmtId="0" fontId="27" fillId="0" borderId="9" xfId="0" applyNumberFormat="1" applyFont="1" applyFill="1" applyBorder="1" applyAlignment="1" applyProtection="1">
      <alignment horizontal="center" vertical="center" wrapText="1"/>
    </xf>
    <xf numFmtId="0" fontId="27" fillId="0" borderId="10" xfId="0" applyNumberFormat="1" applyFont="1" applyFill="1" applyBorder="1" applyAlignment="1" applyProtection="1">
      <alignment horizontal="center" vertical="center" wrapText="1"/>
    </xf>
    <xf numFmtId="0" fontId="1" fillId="0" borderId="9" xfId="0" applyNumberFormat="1" applyFont="1" applyFill="1" applyBorder="1" applyAlignment="1" applyProtection="1">
      <alignment horizontal="center" vertical="center" wrapText="1"/>
    </xf>
    <xf numFmtId="0" fontId="1" fillId="0" borderId="10" xfId="0" applyNumberFormat="1" applyFont="1" applyFill="1" applyBorder="1" applyAlignment="1" applyProtection="1">
      <alignment horizontal="center" vertical="center" wrapText="1"/>
    </xf>
    <xf numFmtId="0" fontId="27" fillId="0" borderId="6" xfId="0" applyNumberFormat="1" applyFont="1" applyFill="1" applyBorder="1" applyAlignment="1" applyProtection="1">
      <alignment horizontal="center" vertical="top"/>
    </xf>
  </cellXfs>
  <cellStyles count="56">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Normal_meresha_07" xfId="19"/>
    <cellStyle name="Акцент1" xfId="20"/>
    <cellStyle name="Акцент2" xfId="21"/>
    <cellStyle name="Акцент3" xfId="22"/>
    <cellStyle name="Акцент4" xfId="23"/>
    <cellStyle name="Акцент5" xfId="24"/>
    <cellStyle name="Акцент6" xfId="25"/>
    <cellStyle name="Вывод" xfId="26"/>
    <cellStyle name="Вычисление" xfId="27"/>
    <cellStyle name="Гиперссылка" xfId="28" builtinId="8"/>
    <cellStyle name="Звичайний 10" xfId="29"/>
    <cellStyle name="Звичайний 11" xfId="30"/>
    <cellStyle name="Звичайний 12" xfId="31"/>
    <cellStyle name="Звичайний 13" xfId="32"/>
    <cellStyle name="Звичайний 14" xfId="33"/>
    <cellStyle name="Звичайний 15" xfId="34"/>
    <cellStyle name="Звичайний 16" xfId="35"/>
    <cellStyle name="Звичайний 17" xfId="36"/>
    <cellStyle name="Звичайний 18" xfId="37"/>
    <cellStyle name="Звичайний 19" xfId="38"/>
    <cellStyle name="Звичайний 2" xfId="39"/>
    <cellStyle name="Звичайний 20" xfId="40"/>
    <cellStyle name="Звичайний 3" xfId="41"/>
    <cellStyle name="Звичайний 4" xfId="42"/>
    <cellStyle name="Звичайний 5" xfId="43"/>
    <cellStyle name="Звичайний 6" xfId="44"/>
    <cellStyle name="Звичайний 7" xfId="45"/>
    <cellStyle name="Звичайний 8" xfId="46"/>
    <cellStyle name="Звичайний 9" xfId="47"/>
    <cellStyle name="Звичайний_Додаток _ 3 зм_ни 4575" xfId="48"/>
    <cellStyle name="Итог" xfId="49"/>
    <cellStyle name="Нейтральный" xfId="50"/>
    <cellStyle name="Обычный" xfId="0" builtinId="0"/>
    <cellStyle name="Обычный 2" xfId="51"/>
    <cellStyle name="Плохой" xfId="52"/>
    <cellStyle name="Пояснение" xfId="53"/>
    <cellStyle name="Примечание" xfId="54"/>
    <cellStyle name="Стиль 1" xfId="5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260"/>
  <sheetViews>
    <sheetView tabSelected="1" view="pageBreakPreview" topLeftCell="E3" zoomScale="78" zoomScaleNormal="78" zoomScaleSheetLayoutView="78" workbookViewId="0">
      <selection activeCell="F228" sqref="F228"/>
    </sheetView>
  </sheetViews>
  <sheetFormatPr defaultColWidth="9.1640625" defaultRowHeight="12.75" x14ac:dyDescent="0.2"/>
  <cols>
    <col min="1" max="1" width="6.6640625" style="2" hidden="1" customWidth="1"/>
    <col min="2" max="2" width="13.83203125" style="5" customWidth="1"/>
    <col min="3" max="3" width="13.33203125" style="5" customWidth="1"/>
    <col min="4" max="4" width="14" style="5" customWidth="1"/>
    <col min="5" max="5" width="41.6640625" style="5" customWidth="1"/>
    <col min="6" max="6" width="50" style="19" customWidth="1"/>
    <col min="7" max="7" width="25.83203125" style="2" customWidth="1"/>
    <col min="8" max="8" width="25.83203125" style="5" customWidth="1"/>
    <col min="9" max="9" width="24" style="5" customWidth="1"/>
    <col min="10" max="10" width="21.1640625" style="5" customWidth="1"/>
    <col min="11" max="11" width="22.83203125" style="5" customWidth="1"/>
    <col min="12" max="12" width="17.6640625" style="3" customWidth="1"/>
    <col min="13" max="16384" width="9.1640625" style="3"/>
  </cols>
  <sheetData>
    <row r="1" spans="1:11" ht="69.75" customHeight="1" x14ac:dyDescent="0.3">
      <c r="B1" s="13"/>
      <c r="C1" s="13"/>
      <c r="D1" s="13"/>
      <c r="E1" s="13"/>
      <c r="F1" s="15"/>
      <c r="G1" s="9"/>
      <c r="H1" s="160" t="s">
        <v>375</v>
      </c>
      <c r="I1" s="160"/>
      <c r="J1" s="160"/>
      <c r="K1" s="160"/>
    </row>
    <row r="2" spans="1:11" ht="42" customHeight="1" x14ac:dyDescent="0.35">
      <c r="B2" s="156" t="s">
        <v>229</v>
      </c>
      <c r="C2" s="156"/>
      <c r="D2" s="156"/>
      <c r="E2" s="156"/>
      <c r="F2" s="156"/>
      <c r="G2" s="156"/>
      <c r="H2" s="156"/>
      <c r="I2" s="156"/>
      <c r="J2" s="156"/>
      <c r="K2" s="156"/>
    </row>
    <row r="3" spans="1:11" s="6" customFormat="1" ht="33" customHeight="1" x14ac:dyDescent="0.2">
      <c r="A3" s="5"/>
      <c r="B3" s="166" t="s">
        <v>372</v>
      </c>
      <c r="C3" s="166"/>
      <c r="D3" s="166"/>
      <c r="E3" s="166"/>
      <c r="F3" s="166"/>
      <c r="G3" s="166"/>
      <c r="H3" s="166"/>
      <c r="I3" s="166"/>
      <c r="J3" s="166"/>
      <c r="K3" s="166"/>
    </row>
    <row r="4" spans="1:11" s="6" customFormat="1" ht="33" customHeight="1" x14ac:dyDescent="0.3">
      <c r="A4" s="5"/>
      <c r="B4" s="157">
        <v>14557000000</v>
      </c>
      <c r="C4" s="157"/>
      <c r="D4" s="12"/>
      <c r="E4" s="12"/>
      <c r="F4" s="16"/>
      <c r="G4" s="12"/>
      <c r="H4" s="12"/>
      <c r="I4" s="12"/>
      <c r="J4" s="12"/>
      <c r="K4" s="12"/>
    </row>
    <row r="5" spans="1:11" ht="20.25" x14ac:dyDescent="0.3">
      <c r="B5" s="171" t="s">
        <v>230</v>
      </c>
      <c r="C5" s="171"/>
      <c r="D5" s="14"/>
      <c r="E5" s="14"/>
      <c r="F5" s="17"/>
      <c r="G5" s="10"/>
      <c r="H5" s="20"/>
      <c r="I5" s="20"/>
      <c r="J5" s="21"/>
      <c r="K5" s="11" t="s">
        <v>43</v>
      </c>
    </row>
    <row r="6" spans="1:11" ht="28.9" customHeight="1" x14ac:dyDescent="0.2">
      <c r="A6" s="4"/>
      <c r="B6" s="169" t="s">
        <v>203</v>
      </c>
      <c r="C6" s="169" t="s">
        <v>204</v>
      </c>
      <c r="D6" s="169" t="s">
        <v>154</v>
      </c>
      <c r="E6" s="167" t="s">
        <v>205</v>
      </c>
      <c r="F6" s="164" t="s">
        <v>373</v>
      </c>
      <c r="G6" s="162" t="s">
        <v>374</v>
      </c>
      <c r="H6" s="161" t="s">
        <v>4</v>
      </c>
      <c r="I6" s="161" t="s">
        <v>0</v>
      </c>
      <c r="J6" s="161" t="s">
        <v>1</v>
      </c>
      <c r="K6" s="161"/>
    </row>
    <row r="7" spans="1:11" s="6" customFormat="1" ht="115.5" customHeight="1" x14ac:dyDescent="0.2">
      <c r="A7" s="5"/>
      <c r="B7" s="170"/>
      <c r="C7" s="170"/>
      <c r="D7" s="170"/>
      <c r="E7" s="168"/>
      <c r="F7" s="165"/>
      <c r="G7" s="163"/>
      <c r="H7" s="161"/>
      <c r="I7" s="161"/>
      <c r="J7" s="1" t="s">
        <v>5</v>
      </c>
      <c r="K7" s="1" t="s">
        <v>3</v>
      </c>
    </row>
    <row r="8" spans="1:11" ht="15.75" x14ac:dyDescent="0.2">
      <c r="B8" s="1">
        <v>1</v>
      </c>
      <c r="C8" s="1">
        <v>2</v>
      </c>
      <c r="D8" s="1">
        <v>3</v>
      </c>
      <c r="E8" s="1">
        <v>4</v>
      </c>
      <c r="F8" s="18">
        <v>5</v>
      </c>
      <c r="G8" s="1">
        <v>6</v>
      </c>
      <c r="H8" s="1">
        <v>7</v>
      </c>
      <c r="I8" s="1">
        <v>8</v>
      </c>
      <c r="J8" s="1">
        <v>9</v>
      </c>
      <c r="K8" s="1">
        <v>10</v>
      </c>
    </row>
    <row r="9" spans="1:11" ht="49.5" customHeight="1" x14ac:dyDescent="0.2">
      <c r="B9" s="22" t="s">
        <v>37</v>
      </c>
      <c r="C9" s="23"/>
      <c r="D9" s="23"/>
      <c r="E9" s="87" t="s">
        <v>231</v>
      </c>
      <c r="F9" s="24"/>
      <c r="G9" s="23"/>
      <c r="H9" s="23"/>
      <c r="I9" s="23"/>
      <c r="J9" s="23"/>
      <c r="K9" s="23"/>
    </row>
    <row r="10" spans="1:11" ht="50.25" customHeight="1" x14ac:dyDescent="0.2">
      <c r="B10" s="22" t="s">
        <v>38</v>
      </c>
      <c r="C10" s="22"/>
      <c r="D10" s="22"/>
      <c r="E10" s="79" t="s">
        <v>231</v>
      </c>
      <c r="F10" s="26"/>
      <c r="G10" s="23"/>
      <c r="H10" s="23"/>
      <c r="I10" s="23"/>
      <c r="J10" s="23"/>
      <c r="K10" s="23"/>
    </row>
    <row r="11" spans="1:11" ht="118.5" hidden="1" customHeight="1" x14ac:dyDescent="0.25">
      <c r="B11" s="22" t="s">
        <v>367</v>
      </c>
      <c r="C11" s="22" t="s">
        <v>365</v>
      </c>
      <c r="D11" s="133" t="s">
        <v>291</v>
      </c>
      <c r="E11" s="120" t="s">
        <v>366</v>
      </c>
      <c r="F11" s="32" t="s">
        <v>267</v>
      </c>
      <c r="G11" s="23" t="s">
        <v>155</v>
      </c>
      <c r="H11" s="39">
        <f t="shared" ref="H11:H16" si="0">I11+J11</f>
        <v>0</v>
      </c>
      <c r="I11" s="39"/>
      <c r="J11" s="39"/>
      <c r="K11" s="39"/>
    </row>
    <row r="12" spans="1:11" s="8" customFormat="1" ht="78" customHeight="1" x14ac:dyDescent="0.2">
      <c r="A12" s="7"/>
      <c r="B12" s="22" t="s">
        <v>39</v>
      </c>
      <c r="C12" s="22" t="s">
        <v>40</v>
      </c>
      <c r="D12" s="22" t="s">
        <v>41</v>
      </c>
      <c r="E12" s="27" t="s">
        <v>42</v>
      </c>
      <c r="F12" s="28" t="s">
        <v>190</v>
      </c>
      <c r="G12" s="23" t="s">
        <v>232</v>
      </c>
      <c r="H12" s="29">
        <f t="shared" si="0"/>
        <v>15000</v>
      </c>
      <c r="I12" s="29">
        <v>15000</v>
      </c>
      <c r="J12" s="29">
        <f>J13</f>
        <v>0</v>
      </c>
      <c r="K12" s="29">
        <f>K13</f>
        <v>0</v>
      </c>
    </row>
    <row r="13" spans="1:11" ht="6.75" hidden="1" customHeight="1" x14ac:dyDescent="0.2">
      <c r="B13" s="22"/>
      <c r="C13" s="22"/>
      <c r="D13" s="22"/>
      <c r="E13" s="27"/>
      <c r="F13" s="26"/>
      <c r="G13" s="23"/>
      <c r="H13" s="29">
        <f t="shared" si="0"/>
        <v>0</v>
      </c>
      <c r="I13" s="30"/>
      <c r="J13" s="30"/>
      <c r="K13" s="30"/>
    </row>
    <row r="14" spans="1:11" s="8" customFormat="1" ht="76.5" customHeight="1" x14ac:dyDescent="0.2">
      <c r="A14" s="7"/>
      <c r="B14" s="22"/>
      <c r="C14" s="31"/>
      <c r="D14" s="31"/>
      <c r="E14" s="31"/>
      <c r="F14" s="28" t="s">
        <v>248</v>
      </c>
      <c r="G14" s="23" t="s">
        <v>247</v>
      </c>
      <c r="H14" s="29">
        <f t="shared" si="0"/>
        <v>281400</v>
      </c>
      <c r="I14" s="29">
        <f>SUM(I15:I16)</f>
        <v>281400</v>
      </c>
      <c r="J14" s="29">
        <f>SUM(J15:J16)</f>
        <v>0</v>
      </c>
      <c r="K14" s="29">
        <f>SUM(K15:K16)</f>
        <v>0</v>
      </c>
    </row>
    <row r="15" spans="1:11" ht="57" customHeight="1" x14ac:dyDescent="0.2">
      <c r="B15" s="22" t="s">
        <v>39</v>
      </c>
      <c r="C15" s="22" t="s">
        <v>40</v>
      </c>
      <c r="D15" s="22" t="s">
        <v>41</v>
      </c>
      <c r="E15" s="27" t="s">
        <v>42</v>
      </c>
      <c r="F15" s="26"/>
      <c r="G15" s="23"/>
      <c r="H15" s="29">
        <f t="shared" si="0"/>
        <v>251500</v>
      </c>
      <c r="I15" s="30">
        <v>251500</v>
      </c>
      <c r="J15" s="30"/>
      <c r="K15" s="30"/>
    </row>
    <row r="16" spans="1:11" ht="63" customHeight="1" x14ac:dyDescent="0.2">
      <c r="B16" s="22" t="s">
        <v>44</v>
      </c>
      <c r="C16" s="22" t="s">
        <v>45</v>
      </c>
      <c r="D16" s="22" t="s">
        <v>8</v>
      </c>
      <c r="E16" s="27" t="s">
        <v>46</v>
      </c>
      <c r="F16" s="26"/>
      <c r="G16" s="23"/>
      <c r="H16" s="29">
        <f t="shared" si="0"/>
        <v>29900</v>
      </c>
      <c r="I16" s="30">
        <v>29900</v>
      </c>
      <c r="J16" s="30"/>
      <c r="K16" s="30"/>
    </row>
    <row r="17" spans="1:11" s="8" customFormat="1" ht="63.75" customHeight="1" x14ac:dyDescent="0.2">
      <c r="A17" s="7"/>
      <c r="B17" s="33" t="s">
        <v>47</v>
      </c>
      <c r="C17" s="43" t="s">
        <v>48</v>
      </c>
      <c r="D17" s="43" t="s">
        <v>49</v>
      </c>
      <c r="E17" s="88" t="s">
        <v>50</v>
      </c>
      <c r="F17" s="28" t="s">
        <v>402</v>
      </c>
      <c r="G17" s="23" t="s">
        <v>149</v>
      </c>
      <c r="H17" s="29">
        <f t="shared" ref="H17:H24" si="1">I17+J17</f>
        <v>85400</v>
      </c>
      <c r="I17" s="29">
        <v>85400</v>
      </c>
      <c r="J17" s="29">
        <f>J18+J19</f>
        <v>0</v>
      </c>
      <c r="K17" s="29">
        <f>K18+K19</f>
        <v>0</v>
      </c>
    </row>
    <row r="18" spans="1:11" ht="29.25" hidden="1" customHeight="1" x14ac:dyDescent="0.25">
      <c r="B18" s="33" t="s">
        <v>47</v>
      </c>
      <c r="C18" s="43" t="s">
        <v>48</v>
      </c>
      <c r="D18" s="43" t="s">
        <v>49</v>
      </c>
      <c r="E18" s="88" t="s">
        <v>50</v>
      </c>
      <c r="F18" s="89"/>
      <c r="G18" s="23"/>
      <c r="H18" s="30">
        <f t="shared" si="1"/>
        <v>0</v>
      </c>
      <c r="I18" s="29"/>
      <c r="J18" s="29"/>
      <c r="K18" s="29"/>
    </row>
    <row r="19" spans="1:11" ht="70.150000000000006" customHeight="1" x14ac:dyDescent="0.2">
      <c r="B19" s="33" t="s">
        <v>47</v>
      </c>
      <c r="C19" s="43" t="s">
        <v>48</v>
      </c>
      <c r="D19" s="43" t="s">
        <v>49</v>
      </c>
      <c r="E19" s="88" t="s">
        <v>50</v>
      </c>
      <c r="F19" s="148" t="s">
        <v>385</v>
      </c>
      <c r="G19" s="23" t="s">
        <v>383</v>
      </c>
      <c r="H19" s="29">
        <f t="shared" si="1"/>
        <v>43300</v>
      </c>
      <c r="I19" s="29">
        <v>43300</v>
      </c>
      <c r="J19" s="29"/>
      <c r="K19" s="29"/>
    </row>
    <row r="20" spans="1:11" ht="70.150000000000006" hidden="1" customHeight="1" x14ac:dyDescent="0.2">
      <c r="B20" s="33"/>
      <c r="C20" s="43"/>
      <c r="D20" s="43"/>
      <c r="E20" s="88"/>
      <c r="F20" s="148"/>
      <c r="G20" s="23" t="s">
        <v>383</v>
      </c>
      <c r="H20" s="29"/>
      <c r="I20" s="29"/>
      <c r="J20" s="29"/>
      <c r="K20" s="29"/>
    </row>
    <row r="21" spans="1:11" ht="70.150000000000006" hidden="1" customHeight="1" x14ac:dyDescent="0.2">
      <c r="B21" s="33"/>
      <c r="C21" s="43"/>
      <c r="D21" s="43"/>
      <c r="E21" s="88"/>
      <c r="F21" s="148"/>
      <c r="G21" s="23" t="s">
        <v>383</v>
      </c>
      <c r="H21" s="29"/>
      <c r="I21" s="29"/>
      <c r="J21" s="29"/>
      <c r="K21" s="29"/>
    </row>
    <row r="22" spans="1:11" ht="78.75" hidden="1" customHeight="1" x14ac:dyDescent="0.2">
      <c r="B22" s="33" t="s">
        <v>44</v>
      </c>
      <c r="C22" s="33" t="s">
        <v>45</v>
      </c>
      <c r="D22" s="34" t="s">
        <v>8</v>
      </c>
      <c r="E22" s="38" t="s">
        <v>46</v>
      </c>
      <c r="F22" s="51" t="s">
        <v>224</v>
      </c>
      <c r="G22" s="23" t="s">
        <v>383</v>
      </c>
      <c r="H22" s="29">
        <f t="shared" si="1"/>
        <v>0</v>
      </c>
      <c r="I22" s="29"/>
      <c r="J22" s="29">
        <v>0</v>
      </c>
      <c r="K22" s="29">
        <f>J22</f>
        <v>0</v>
      </c>
    </row>
    <row r="23" spans="1:11" ht="96" customHeight="1" x14ac:dyDescent="0.2">
      <c r="B23" s="33" t="s">
        <v>225</v>
      </c>
      <c r="C23" s="33" t="s">
        <v>226</v>
      </c>
      <c r="D23" s="33" t="s">
        <v>227</v>
      </c>
      <c r="E23" s="25" t="s">
        <v>228</v>
      </c>
      <c r="F23" s="149" t="s">
        <v>386</v>
      </c>
      <c r="G23" s="23" t="s">
        <v>383</v>
      </c>
      <c r="H23" s="29">
        <f t="shared" si="1"/>
        <v>23000</v>
      </c>
      <c r="I23" s="30">
        <v>23000</v>
      </c>
      <c r="J23" s="30"/>
      <c r="K23" s="30"/>
    </row>
    <row r="24" spans="1:11" s="95" customFormat="1" ht="28.9" customHeight="1" x14ac:dyDescent="0.3">
      <c r="A24" s="90"/>
      <c r="B24" s="91"/>
      <c r="C24" s="92"/>
      <c r="D24" s="92"/>
      <c r="E24" s="92" t="s">
        <v>10</v>
      </c>
      <c r="F24" s="93"/>
      <c r="G24" s="94"/>
      <c r="H24" s="61">
        <f t="shared" si="1"/>
        <v>448100</v>
      </c>
      <c r="I24" s="61">
        <f>I12+I14+I17+I22+I19+I23+I11</f>
        <v>448100</v>
      </c>
      <c r="J24" s="61">
        <f>J12+J14+J17+J22+J19+J23+J11</f>
        <v>0</v>
      </c>
      <c r="K24" s="61">
        <f>K12+K14+K17+K22+K19+K23+K11</f>
        <v>0</v>
      </c>
    </row>
    <row r="25" spans="1:11" ht="48" customHeight="1" x14ac:dyDescent="0.2">
      <c r="B25" s="33" t="s">
        <v>51</v>
      </c>
      <c r="C25" s="96"/>
      <c r="D25" s="96"/>
      <c r="E25" s="97" t="s">
        <v>233</v>
      </c>
      <c r="F25" s="26"/>
      <c r="G25" s="23"/>
      <c r="H25" s="30"/>
      <c r="I25" s="30"/>
      <c r="J25" s="30"/>
      <c r="K25" s="30"/>
    </row>
    <row r="26" spans="1:11" ht="48.75" customHeight="1" x14ac:dyDescent="0.25">
      <c r="B26" s="33" t="s">
        <v>52</v>
      </c>
      <c r="C26" s="96"/>
      <c r="D26" s="96"/>
      <c r="E26" s="80" t="s">
        <v>233</v>
      </c>
      <c r="F26" s="26"/>
      <c r="G26" s="23"/>
      <c r="H26" s="30"/>
      <c r="I26" s="30"/>
      <c r="J26" s="30"/>
      <c r="K26" s="30"/>
    </row>
    <row r="27" spans="1:11" s="8" customFormat="1" ht="71.45" customHeight="1" x14ac:dyDescent="0.2">
      <c r="A27" s="7"/>
      <c r="B27" s="33" t="s">
        <v>212</v>
      </c>
      <c r="C27" s="22" t="s">
        <v>213</v>
      </c>
      <c r="D27" s="22" t="s">
        <v>214</v>
      </c>
      <c r="E27" s="27" t="s">
        <v>215</v>
      </c>
      <c r="F27" s="28" t="s">
        <v>387</v>
      </c>
      <c r="G27" s="23" t="s">
        <v>383</v>
      </c>
      <c r="H27" s="29">
        <f>I27+J27</f>
        <v>320900</v>
      </c>
      <c r="I27" s="29">
        <v>320900</v>
      </c>
      <c r="J27" s="29">
        <f>J28</f>
        <v>0</v>
      </c>
      <c r="K27" s="29">
        <f>K28</f>
        <v>0</v>
      </c>
    </row>
    <row r="28" spans="1:11" s="8" customFormat="1" ht="71.45" hidden="1" customHeight="1" x14ac:dyDescent="0.2">
      <c r="A28" s="7"/>
      <c r="B28" s="33"/>
      <c r="C28" s="22"/>
      <c r="D28" s="22"/>
      <c r="E28" s="27"/>
      <c r="F28" s="28"/>
      <c r="G28" s="23"/>
      <c r="H28" s="29"/>
      <c r="I28" s="29"/>
      <c r="J28" s="29"/>
      <c r="K28" s="29"/>
    </row>
    <row r="29" spans="1:11" s="8" customFormat="1" ht="69.599999999999994" hidden="1" customHeight="1" x14ac:dyDescent="0.2">
      <c r="A29" s="7"/>
      <c r="B29" s="22"/>
      <c r="C29" s="31"/>
      <c r="D29" s="31"/>
      <c r="E29" s="31"/>
      <c r="F29" s="28" t="s">
        <v>258</v>
      </c>
      <c r="G29" s="23" t="s">
        <v>179</v>
      </c>
      <c r="H29" s="29">
        <f>I29+J29</f>
        <v>0</v>
      </c>
      <c r="I29" s="29">
        <f>I30+I31</f>
        <v>0</v>
      </c>
      <c r="J29" s="29">
        <f>J30+J31</f>
        <v>0</v>
      </c>
      <c r="K29" s="29">
        <f>K30+K31</f>
        <v>0</v>
      </c>
    </row>
    <row r="30" spans="1:11" s="8" customFormat="1" ht="42.6" hidden="1" customHeight="1" x14ac:dyDescent="0.25">
      <c r="A30" s="7"/>
      <c r="B30" s="122" t="s">
        <v>259</v>
      </c>
      <c r="C30" s="122" t="s">
        <v>113</v>
      </c>
      <c r="D30" s="122" t="s">
        <v>166</v>
      </c>
      <c r="E30" s="35" t="s">
        <v>260</v>
      </c>
      <c r="F30" s="26"/>
      <c r="G30" s="23"/>
      <c r="H30" s="30">
        <f>I30+J30</f>
        <v>0</v>
      </c>
      <c r="I30" s="30"/>
      <c r="J30" s="30"/>
      <c r="K30" s="30"/>
    </row>
    <row r="31" spans="1:11" s="8" customFormat="1" ht="92.25" hidden="1" customHeight="1" x14ac:dyDescent="0.25">
      <c r="A31" s="7"/>
      <c r="B31" s="119" t="s">
        <v>261</v>
      </c>
      <c r="C31" s="119" t="s">
        <v>262</v>
      </c>
      <c r="D31" s="119" t="s">
        <v>167</v>
      </c>
      <c r="E31" s="121" t="s">
        <v>249</v>
      </c>
      <c r="F31" s="132"/>
      <c r="G31" s="66"/>
      <c r="H31" s="84">
        <f>I31+J31</f>
        <v>0</v>
      </c>
      <c r="I31" s="84"/>
      <c r="J31" s="84"/>
      <c r="K31" s="84"/>
    </row>
    <row r="32" spans="1:11" ht="90" hidden="1" customHeight="1" x14ac:dyDescent="0.2">
      <c r="B32" s="22"/>
      <c r="C32" s="22"/>
      <c r="D32" s="22"/>
      <c r="E32" s="22"/>
      <c r="F32" s="28" t="s">
        <v>267</v>
      </c>
      <c r="G32" s="39" t="s">
        <v>155</v>
      </c>
      <c r="H32" s="29">
        <f>I32+J32</f>
        <v>0</v>
      </c>
      <c r="I32" s="29">
        <f>SUM(I33:I41)</f>
        <v>0</v>
      </c>
      <c r="J32" s="29">
        <f>SUM(J33:J41)</f>
        <v>0</v>
      </c>
      <c r="K32" s="29">
        <f>SUM(K33:K41)</f>
        <v>0</v>
      </c>
    </row>
    <row r="33" spans="1:11" ht="63.6" hidden="1" customHeight="1" x14ac:dyDescent="0.2">
      <c r="B33" s="22" t="s">
        <v>322</v>
      </c>
      <c r="C33" s="22" t="s">
        <v>290</v>
      </c>
      <c r="D33" s="22" t="s">
        <v>291</v>
      </c>
      <c r="E33" s="27" t="s">
        <v>294</v>
      </c>
      <c r="F33" s="26"/>
      <c r="G33" s="23"/>
      <c r="H33" s="30">
        <f t="shared" ref="H33:H41" si="2">I33+J33</f>
        <v>0</v>
      </c>
      <c r="I33" s="30"/>
      <c r="J33" s="30"/>
      <c r="K33" s="30"/>
    </row>
    <row r="34" spans="1:11" ht="37.5" hidden="1" customHeight="1" x14ac:dyDescent="0.2">
      <c r="B34" s="22" t="s">
        <v>259</v>
      </c>
      <c r="C34" s="22" t="s">
        <v>113</v>
      </c>
      <c r="D34" s="22" t="s">
        <v>166</v>
      </c>
      <c r="E34" s="27" t="s">
        <v>260</v>
      </c>
      <c r="F34" s="26"/>
      <c r="G34" s="23"/>
      <c r="H34" s="30">
        <f t="shared" si="2"/>
        <v>0</v>
      </c>
      <c r="I34" s="30"/>
      <c r="J34" s="30"/>
      <c r="K34" s="30"/>
    </row>
    <row r="35" spans="1:11" ht="86.45" hidden="1" customHeight="1" x14ac:dyDescent="0.2">
      <c r="B35" s="22" t="s">
        <v>261</v>
      </c>
      <c r="C35" s="22" t="s">
        <v>262</v>
      </c>
      <c r="D35" s="22" t="s">
        <v>167</v>
      </c>
      <c r="E35" s="27" t="s">
        <v>249</v>
      </c>
      <c r="F35" s="26"/>
      <c r="G35" s="23"/>
      <c r="H35" s="30">
        <f t="shared" si="2"/>
        <v>0</v>
      </c>
      <c r="I35" s="30"/>
      <c r="J35" s="30"/>
      <c r="K35" s="30"/>
    </row>
    <row r="36" spans="1:11" ht="68.45" hidden="1" customHeight="1" x14ac:dyDescent="0.2">
      <c r="B36" s="22" t="s">
        <v>332</v>
      </c>
      <c r="C36" s="22" t="s">
        <v>333</v>
      </c>
      <c r="D36" s="22" t="s">
        <v>214</v>
      </c>
      <c r="E36" s="27" t="s">
        <v>334</v>
      </c>
      <c r="F36" s="26"/>
      <c r="G36" s="23"/>
      <c r="H36" s="30">
        <f t="shared" si="2"/>
        <v>0</v>
      </c>
      <c r="I36" s="30"/>
      <c r="J36" s="30"/>
      <c r="K36" s="30"/>
    </row>
    <row r="37" spans="1:11" ht="50.45" hidden="1" customHeight="1" x14ac:dyDescent="0.25">
      <c r="B37" s="123" t="s">
        <v>323</v>
      </c>
      <c r="C37" s="123" t="s">
        <v>117</v>
      </c>
      <c r="D37" s="123" t="s">
        <v>302</v>
      </c>
      <c r="E37" s="40" t="s">
        <v>324</v>
      </c>
      <c r="F37" s="26"/>
      <c r="G37" s="23"/>
      <c r="H37" s="30">
        <f t="shared" si="2"/>
        <v>0</v>
      </c>
      <c r="I37" s="30"/>
      <c r="J37" s="30"/>
      <c r="K37" s="30"/>
    </row>
    <row r="38" spans="1:11" ht="37.5" hidden="1" customHeight="1" x14ac:dyDescent="0.25">
      <c r="B38" s="122" t="s">
        <v>325</v>
      </c>
      <c r="C38" s="122" t="s">
        <v>326</v>
      </c>
      <c r="D38" s="122" t="s">
        <v>214</v>
      </c>
      <c r="E38" s="40" t="s">
        <v>327</v>
      </c>
      <c r="F38" s="26"/>
      <c r="G38" s="23"/>
      <c r="H38" s="30">
        <f t="shared" si="2"/>
        <v>0</v>
      </c>
      <c r="I38" s="30"/>
      <c r="J38" s="30"/>
      <c r="K38" s="30"/>
    </row>
    <row r="39" spans="1:11" ht="37.5" hidden="1" customHeight="1" x14ac:dyDescent="0.2">
      <c r="B39" s="63" t="s">
        <v>368</v>
      </c>
      <c r="C39" s="63" t="s">
        <v>369</v>
      </c>
      <c r="D39" s="63" t="s">
        <v>214</v>
      </c>
      <c r="E39" s="137" t="s">
        <v>370</v>
      </c>
      <c r="F39" s="26"/>
      <c r="G39" s="23"/>
      <c r="H39" s="30">
        <f t="shared" si="2"/>
        <v>0</v>
      </c>
      <c r="I39" s="30"/>
      <c r="J39" s="30"/>
      <c r="K39" s="30"/>
    </row>
    <row r="40" spans="1:11" ht="37.5" hidden="1" customHeight="1" x14ac:dyDescent="0.2">
      <c r="B40" s="22"/>
      <c r="C40" s="22"/>
      <c r="D40" s="22"/>
      <c r="E40" s="27"/>
      <c r="F40" s="26"/>
      <c r="G40" s="23"/>
      <c r="H40" s="30">
        <f t="shared" si="2"/>
        <v>0</v>
      </c>
      <c r="I40" s="30"/>
      <c r="J40" s="30"/>
      <c r="K40" s="30"/>
    </row>
    <row r="41" spans="1:11" ht="31.15" hidden="1" customHeight="1" x14ac:dyDescent="0.2">
      <c r="B41" s="22"/>
      <c r="C41" s="22"/>
      <c r="D41" s="22"/>
      <c r="E41" s="27"/>
      <c r="F41" s="26"/>
      <c r="G41" s="23"/>
      <c r="H41" s="30">
        <f t="shared" si="2"/>
        <v>0</v>
      </c>
      <c r="I41" s="30"/>
      <c r="J41" s="30"/>
      <c r="K41" s="30"/>
    </row>
    <row r="42" spans="1:11" s="95" customFormat="1" ht="33" customHeight="1" x14ac:dyDescent="0.3">
      <c r="A42" s="90"/>
      <c r="B42" s="91"/>
      <c r="C42" s="92"/>
      <c r="D42" s="92"/>
      <c r="E42" s="92" t="s">
        <v>10</v>
      </c>
      <c r="F42" s="93"/>
      <c r="G42" s="94"/>
      <c r="H42" s="61">
        <f>I42+J42</f>
        <v>320900</v>
      </c>
      <c r="I42" s="61">
        <f>I27+I29+I32</f>
        <v>320900</v>
      </c>
      <c r="J42" s="61">
        <f>J27+J29+J32</f>
        <v>0</v>
      </c>
      <c r="K42" s="61">
        <f>K27+K29+K32</f>
        <v>0</v>
      </c>
    </row>
    <row r="43" spans="1:11" ht="59.25" customHeight="1" x14ac:dyDescent="0.2">
      <c r="B43" s="43" t="s">
        <v>53</v>
      </c>
      <c r="C43" s="73"/>
      <c r="D43" s="73"/>
      <c r="E43" s="97" t="s">
        <v>234</v>
      </c>
      <c r="F43" s="26"/>
      <c r="G43" s="23"/>
      <c r="H43" s="30"/>
      <c r="I43" s="30"/>
      <c r="J43" s="30"/>
      <c r="K43" s="30"/>
    </row>
    <row r="44" spans="1:11" ht="66" customHeight="1" x14ac:dyDescent="0.25">
      <c r="B44" s="43" t="s">
        <v>54</v>
      </c>
      <c r="C44" s="73"/>
      <c r="D44" s="73"/>
      <c r="E44" s="80" t="s">
        <v>234</v>
      </c>
      <c r="F44" s="26"/>
      <c r="G44" s="23"/>
      <c r="H44" s="30"/>
      <c r="I44" s="30"/>
      <c r="J44" s="30"/>
      <c r="K44" s="30"/>
    </row>
    <row r="45" spans="1:11" s="8" customFormat="1" ht="65.25" customHeight="1" x14ac:dyDescent="0.2">
      <c r="A45" s="7"/>
      <c r="B45" s="22"/>
      <c r="C45" s="31"/>
      <c r="D45" s="31"/>
      <c r="E45" s="31"/>
      <c r="F45" s="28" t="s">
        <v>403</v>
      </c>
      <c r="G45" s="23" t="s">
        <v>150</v>
      </c>
      <c r="H45" s="29">
        <f t="shared" ref="H45:H91" si="3">I45+J45</f>
        <v>11669385</v>
      </c>
      <c r="I45" s="29">
        <f>I46+I49+I50+I53+I55+I56+I54+I47</f>
        <v>11669385</v>
      </c>
      <c r="J45" s="29">
        <f>J46+J49+J50+J53+J55+J56+J54+J65</f>
        <v>0</v>
      </c>
      <c r="K45" s="29">
        <f>K46+K49+K50+K53+K55+K56+K54+K65</f>
        <v>0</v>
      </c>
    </row>
    <row r="46" spans="1:11" ht="70.150000000000006" customHeight="1" x14ac:dyDescent="0.25">
      <c r="B46" s="131" t="s">
        <v>264</v>
      </c>
      <c r="C46" s="131" t="s">
        <v>265</v>
      </c>
      <c r="D46" s="123" t="s">
        <v>168</v>
      </c>
      <c r="E46" s="124" t="s">
        <v>268</v>
      </c>
      <c r="F46" s="26" t="s">
        <v>276</v>
      </c>
      <c r="G46" s="23"/>
      <c r="H46" s="30">
        <f t="shared" si="3"/>
        <v>6249816</v>
      </c>
      <c r="I46" s="30">
        <v>6249816</v>
      </c>
      <c r="J46" s="30"/>
      <c r="K46" s="30"/>
    </row>
    <row r="47" spans="1:11" ht="78" customHeight="1" x14ac:dyDescent="0.2">
      <c r="B47" s="22" t="s">
        <v>73</v>
      </c>
      <c r="C47" s="22" t="s">
        <v>74</v>
      </c>
      <c r="D47" s="138" t="s">
        <v>75</v>
      </c>
      <c r="E47" s="143" t="s">
        <v>269</v>
      </c>
      <c r="F47" s="26" t="s">
        <v>337</v>
      </c>
      <c r="G47" s="23"/>
      <c r="H47" s="30">
        <f t="shared" si="3"/>
        <v>667356</v>
      </c>
      <c r="I47" s="30">
        <v>667356</v>
      </c>
      <c r="J47" s="30"/>
      <c r="K47" s="30"/>
    </row>
    <row r="48" spans="1:11" ht="69.599999999999994" hidden="1" customHeight="1" x14ac:dyDescent="0.2">
      <c r="B48" s="22"/>
      <c r="C48" s="22"/>
      <c r="D48" s="22"/>
      <c r="E48" s="27"/>
      <c r="F48" s="26"/>
      <c r="G48" s="23"/>
      <c r="H48" s="30">
        <f t="shared" si="3"/>
        <v>0</v>
      </c>
      <c r="I48" s="30"/>
      <c r="J48" s="30"/>
      <c r="K48" s="30"/>
    </row>
    <row r="49" spans="2:11" ht="94.5" customHeight="1" x14ac:dyDescent="0.2">
      <c r="B49" s="33" t="s">
        <v>55</v>
      </c>
      <c r="C49" s="33" t="s">
        <v>56</v>
      </c>
      <c r="D49" s="33" t="s">
        <v>57</v>
      </c>
      <c r="E49" s="36" t="s">
        <v>58</v>
      </c>
      <c r="F49" s="26" t="s">
        <v>252</v>
      </c>
      <c r="G49" s="23"/>
      <c r="H49" s="30">
        <f t="shared" si="3"/>
        <v>36800</v>
      </c>
      <c r="I49" s="30">
        <v>36800</v>
      </c>
      <c r="J49" s="30"/>
      <c r="K49" s="30"/>
    </row>
    <row r="50" spans="2:11" ht="54.75" customHeight="1" x14ac:dyDescent="0.2">
      <c r="B50" s="33" t="s">
        <v>59</v>
      </c>
      <c r="C50" s="33" t="s">
        <v>60</v>
      </c>
      <c r="D50" s="33" t="s">
        <v>57</v>
      </c>
      <c r="E50" s="25" t="s">
        <v>61</v>
      </c>
      <c r="F50" s="26"/>
      <c r="G50" s="23"/>
      <c r="H50" s="30">
        <f t="shared" si="3"/>
        <v>76160</v>
      </c>
      <c r="I50" s="30">
        <f>I51+I52</f>
        <v>76160</v>
      </c>
      <c r="J50" s="30">
        <f>J51+J52</f>
        <v>0</v>
      </c>
      <c r="K50" s="30"/>
    </row>
    <row r="51" spans="2:11" ht="37.5" hidden="1" customHeight="1" x14ac:dyDescent="0.2">
      <c r="B51" s="62"/>
      <c r="C51" s="62"/>
      <c r="D51" s="62"/>
      <c r="E51" s="62"/>
      <c r="F51" s="26" t="s">
        <v>223</v>
      </c>
      <c r="G51" s="23"/>
      <c r="H51" s="30">
        <f t="shared" si="3"/>
        <v>76160</v>
      </c>
      <c r="I51" s="30">
        <v>76160</v>
      </c>
      <c r="J51" s="30"/>
      <c r="K51" s="30"/>
    </row>
    <row r="52" spans="2:11" ht="84" hidden="1" customHeight="1" x14ac:dyDescent="0.2">
      <c r="B52" s="63"/>
      <c r="C52" s="63"/>
      <c r="D52" s="63"/>
      <c r="E52" s="63"/>
      <c r="F52" s="26" t="s">
        <v>253</v>
      </c>
      <c r="G52" s="23"/>
      <c r="H52" s="30">
        <f t="shared" si="3"/>
        <v>0</v>
      </c>
      <c r="I52" s="30"/>
      <c r="J52" s="30"/>
      <c r="K52" s="30"/>
    </row>
    <row r="53" spans="2:11" ht="93" customHeight="1" x14ac:dyDescent="0.2">
      <c r="B53" s="33" t="s">
        <v>62</v>
      </c>
      <c r="C53" s="33" t="s">
        <v>63</v>
      </c>
      <c r="D53" s="33" t="s">
        <v>57</v>
      </c>
      <c r="E53" s="25" t="s">
        <v>64</v>
      </c>
      <c r="F53" s="24" t="s">
        <v>252</v>
      </c>
      <c r="G53" s="23"/>
      <c r="H53" s="30">
        <f t="shared" si="3"/>
        <v>24650</v>
      </c>
      <c r="I53" s="30">
        <v>24650</v>
      </c>
      <c r="J53" s="30"/>
      <c r="K53" s="30"/>
    </row>
    <row r="54" spans="2:11" ht="53.25" customHeight="1" x14ac:dyDescent="0.2">
      <c r="B54" s="33" t="s">
        <v>171</v>
      </c>
      <c r="C54" s="33" t="s">
        <v>172</v>
      </c>
      <c r="D54" s="33" t="s">
        <v>57</v>
      </c>
      <c r="E54" s="25" t="s">
        <v>173</v>
      </c>
      <c r="F54" s="24"/>
      <c r="G54" s="23"/>
      <c r="H54" s="30">
        <f t="shared" si="3"/>
        <v>1894000</v>
      </c>
      <c r="I54" s="30">
        <v>1894000</v>
      </c>
      <c r="J54" s="30"/>
      <c r="K54" s="30"/>
    </row>
    <row r="55" spans="2:11" ht="33.75" customHeight="1" x14ac:dyDescent="0.25">
      <c r="B55" s="33" t="s">
        <v>65</v>
      </c>
      <c r="C55" s="33" t="s">
        <v>66</v>
      </c>
      <c r="D55" s="33" t="s">
        <v>57</v>
      </c>
      <c r="E55" s="25" t="s">
        <v>67</v>
      </c>
      <c r="F55" s="37"/>
      <c r="G55" s="23"/>
      <c r="H55" s="30">
        <f t="shared" si="3"/>
        <v>450000</v>
      </c>
      <c r="I55" s="30">
        <v>450000</v>
      </c>
      <c r="J55" s="30"/>
      <c r="K55" s="30"/>
    </row>
    <row r="56" spans="2:11" ht="34.9" customHeight="1" x14ac:dyDescent="0.25">
      <c r="B56" s="33" t="s">
        <v>68</v>
      </c>
      <c r="C56" s="33" t="s">
        <v>69</v>
      </c>
      <c r="D56" s="33" t="s">
        <v>57</v>
      </c>
      <c r="E56" s="25" t="s">
        <v>70</v>
      </c>
      <c r="F56" s="67"/>
      <c r="G56" s="23"/>
      <c r="H56" s="30">
        <f t="shared" si="3"/>
        <v>2270603</v>
      </c>
      <c r="I56" s="30">
        <v>2270603</v>
      </c>
      <c r="J56" s="30">
        <f>J57+J58+J60+J61+J62</f>
        <v>0</v>
      </c>
      <c r="K56" s="30">
        <f>K57+K58+K60+K61+K62</f>
        <v>0</v>
      </c>
    </row>
    <row r="57" spans="2:11" ht="36" hidden="1" customHeight="1" x14ac:dyDescent="0.2">
      <c r="B57" s="64"/>
      <c r="C57" s="64"/>
      <c r="D57" s="64"/>
      <c r="E57" s="64"/>
      <c r="F57" s="24" t="s">
        <v>220</v>
      </c>
      <c r="G57" s="23"/>
      <c r="H57" s="30">
        <f t="shared" si="3"/>
        <v>263985</v>
      </c>
      <c r="I57" s="30">
        <f>152000+58285+53700</f>
        <v>263985</v>
      </c>
      <c r="J57" s="30"/>
      <c r="K57" s="30"/>
    </row>
    <row r="58" spans="2:11" ht="63" hidden="1" customHeight="1" x14ac:dyDescent="0.2">
      <c r="B58" s="65"/>
      <c r="C58" s="65"/>
      <c r="D58" s="65"/>
      <c r="E58" s="65"/>
      <c r="F58" s="24" t="s">
        <v>221</v>
      </c>
      <c r="G58" s="23"/>
      <c r="H58" s="30">
        <f t="shared" si="3"/>
        <v>72000</v>
      </c>
      <c r="I58" s="30">
        <v>72000</v>
      </c>
      <c r="J58" s="30"/>
      <c r="K58" s="30"/>
    </row>
    <row r="59" spans="2:11" ht="34.5" hidden="1" customHeight="1" x14ac:dyDescent="0.2">
      <c r="B59" s="65"/>
      <c r="C59" s="65"/>
      <c r="D59" s="65"/>
      <c r="E59" s="65"/>
      <c r="F59" s="24" t="s">
        <v>222</v>
      </c>
      <c r="G59" s="23"/>
      <c r="H59" s="30">
        <f t="shared" si="3"/>
        <v>243000</v>
      </c>
      <c r="I59" s="30">
        <f>264000-21000</f>
        <v>243000</v>
      </c>
      <c r="J59" s="30"/>
      <c r="K59" s="30"/>
    </row>
    <row r="60" spans="2:11" ht="48" hidden="1" customHeight="1" x14ac:dyDescent="0.2">
      <c r="B60" s="65"/>
      <c r="C60" s="65"/>
      <c r="D60" s="65"/>
      <c r="E60" s="65"/>
      <c r="F60" s="24" t="s">
        <v>71</v>
      </c>
      <c r="G60" s="23"/>
      <c r="H60" s="30">
        <f t="shared" si="3"/>
        <v>138600</v>
      </c>
      <c r="I60" s="30">
        <v>138600</v>
      </c>
      <c r="J60" s="30"/>
      <c r="K60" s="30"/>
    </row>
    <row r="61" spans="2:11" ht="73.150000000000006" hidden="1" customHeight="1" x14ac:dyDescent="0.2">
      <c r="B61" s="65"/>
      <c r="C61" s="65"/>
      <c r="D61" s="65"/>
      <c r="E61" s="65"/>
      <c r="F61" s="42" t="s">
        <v>336</v>
      </c>
      <c r="G61" s="23"/>
      <c r="H61" s="30">
        <f t="shared" si="3"/>
        <v>528500</v>
      </c>
      <c r="I61" s="30">
        <f>668000-150000+10500</f>
        <v>528500</v>
      </c>
      <c r="J61" s="30"/>
      <c r="K61" s="30"/>
    </row>
    <row r="62" spans="2:11" ht="69.599999999999994" hidden="1" customHeight="1" x14ac:dyDescent="0.2">
      <c r="B62" s="66"/>
      <c r="C62" s="66"/>
      <c r="D62" s="66"/>
      <c r="E62" s="66"/>
      <c r="F62" s="24" t="s">
        <v>72</v>
      </c>
      <c r="G62" s="23"/>
      <c r="H62" s="30">
        <f t="shared" si="3"/>
        <v>394400</v>
      </c>
      <c r="I62" s="30">
        <f>95000+158400+55200+85800</f>
        <v>394400</v>
      </c>
      <c r="J62" s="30"/>
      <c r="K62" s="30"/>
    </row>
    <row r="63" spans="2:11" ht="69.599999999999994" customHeight="1" x14ac:dyDescent="0.2">
      <c r="B63" s="66"/>
      <c r="C63" s="66"/>
      <c r="D63" s="66"/>
      <c r="E63" s="66"/>
      <c r="F63" s="26" t="s">
        <v>253</v>
      </c>
      <c r="G63" s="23"/>
      <c r="H63" s="30"/>
      <c r="I63" s="30"/>
      <c r="J63" s="30"/>
      <c r="K63" s="30"/>
    </row>
    <row r="64" spans="2:11" ht="69.599999999999994" customHeight="1" x14ac:dyDescent="0.2">
      <c r="B64" s="66"/>
      <c r="C64" s="66"/>
      <c r="D64" s="66"/>
      <c r="E64" s="66"/>
      <c r="F64" s="26" t="s">
        <v>377</v>
      </c>
      <c r="G64" s="23"/>
      <c r="H64" s="30"/>
      <c r="I64" s="30"/>
      <c r="J64" s="30"/>
      <c r="K64" s="30"/>
    </row>
    <row r="65" spans="1:11" ht="82.5" hidden="1" customHeight="1" x14ac:dyDescent="0.2">
      <c r="B65" s="33" t="s">
        <v>351</v>
      </c>
      <c r="C65" s="49">
        <v>7322</v>
      </c>
      <c r="D65" s="43" t="s">
        <v>21</v>
      </c>
      <c r="E65" s="25" t="s">
        <v>278</v>
      </c>
      <c r="F65" s="24" t="s">
        <v>350</v>
      </c>
      <c r="G65" s="23"/>
      <c r="H65" s="30">
        <f t="shared" si="3"/>
        <v>0</v>
      </c>
      <c r="I65" s="30"/>
      <c r="J65" s="30"/>
      <c r="K65" s="30"/>
    </row>
    <row r="66" spans="1:11" s="8" customFormat="1" ht="69.75" hidden="1" customHeight="1" x14ac:dyDescent="0.2">
      <c r="A66" s="7"/>
      <c r="B66" s="33" t="s">
        <v>76</v>
      </c>
      <c r="C66" s="33" t="s">
        <v>77</v>
      </c>
      <c r="D66" s="33" t="s">
        <v>78</v>
      </c>
      <c r="E66" s="38" t="s">
        <v>79</v>
      </c>
      <c r="F66" s="32" t="s">
        <v>192</v>
      </c>
      <c r="G66" s="23" t="s">
        <v>151</v>
      </c>
      <c r="H66" s="29">
        <f t="shared" si="3"/>
        <v>0</v>
      </c>
      <c r="I66" s="29">
        <f>I67</f>
        <v>0</v>
      </c>
      <c r="J66" s="29">
        <f>J67</f>
        <v>0</v>
      </c>
      <c r="K66" s="29">
        <f>K67</f>
        <v>0</v>
      </c>
    </row>
    <row r="67" spans="1:11" ht="27" hidden="1" customHeight="1" x14ac:dyDescent="0.2">
      <c r="B67" s="33"/>
      <c r="C67" s="33"/>
      <c r="D67" s="33"/>
      <c r="E67" s="38"/>
      <c r="F67" s="24"/>
      <c r="G67" s="23"/>
      <c r="H67" s="30">
        <f t="shared" si="3"/>
        <v>0</v>
      </c>
      <c r="I67" s="30"/>
      <c r="J67" s="30"/>
      <c r="K67" s="30"/>
    </row>
    <row r="68" spans="1:11" ht="65.25" customHeight="1" x14ac:dyDescent="0.2">
      <c r="B68" s="33" t="s">
        <v>184</v>
      </c>
      <c r="C68" s="33" t="s">
        <v>185</v>
      </c>
      <c r="D68" s="33" t="s">
        <v>125</v>
      </c>
      <c r="E68" s="25" t="s">
        <v>186</v>
      </c>
      <c r="F68" s="32" t="s">
        <v>388</v>
      </c>
      <c r="G68" s="23" t="s">
        <v>384</v>
      </c>
      <c r="H68" s="29">
        <f t="shared" si="3"/>
        <v>85000</v>
      </c>
      <c r="I68" s="29">
        <v>85000</v>
      </c>
      <c r="J68" s="29"/>
      <c r="K68" s="29"/>
    </row>
    <row r="69" spans="1:11" ht="64.5" hidden="1" customHeight="1" x14ac:dyDescent="0.2">
      <c r="B69" s="33"/>
      <c r="C69" s="33"/>
      <c r="D69" s="33"/>
      <c r="E69" s="25"/>
      <c r="F69" s="32" t="s">
        <v>263</v>
      </c>
      <c r="G69" s="23" t="s">
        <v>384</v>
      </c>
      <c r="H69" s="29">
        <f t="shared" si="3"/>
        <v>0</v>
      </c>
      <c r="I69" s="29">
        <f>SUM(I70:I72)</f>
        <v>0</v>
      </c>
      <c r="J69" s="29">
        <f>SUM(J70:J72)</f>
        <v>0</v>
      </c>
      <c r="K69" s="29">
        <f>SUM(K70:K72)</f>
        <v>0</v>
      </c>
    </row>
    <row r="70" spans="1:11" ht="64.150000000000006" hidden="1" customHeight="1" x14ac:dyDescent="0.25">
      <c r="B70" s="122" t="s">
        <v>264</v>
      </c>
      <c r="C70" s="123" t="s">
        <v>265</v>
      </c>
      <c r="D70" s="123" t="s">
        <v>168</v>
      </c>
      <c r="E70" s="124" t="s">
        <v>266</v>
      </c>
      <c r="F70" s="24" t="s">
        <v>276</v>
      </c>
      <c r="G70" s="23" t="s">
        <v>384</v>
      </c>
      <c r="H70" s="30">
        <f t="shared" si="3"/>
        <v>0</v>
      </c>
      <c r="I70" s="30"/>
      <c r="J70" s="30"/>
      <c r="K70" s="30"/>
    </row>
    <row r="71" spans="1:11" ht="63" hidden="1" customHeight="1" x14ac:dyDescent="0.2">
      <c r="B71" s="33" t="s">
        <v>355</v>
      </c>
      <c r="C71" s="33" t="s">
        <v>357</v>
      </c>
      <c r="D71" s="33" t="s">
        <v>57</v>
      </c>
      <c r="E71" s="25" t="s">
        <v>356</v>
      </c>
      <c r="F71" s="24" t="s">
        <v>338</v>
      </c>
      <c r="G71" s="23" t="s">
        <v>384</v>
      </c>
      <c r="H71" s="30">
        <f t="shared" si="3"/>
        <v>0</v>
      </c>
      <c r="I71" s="30"/>
      <c r="J71" s="30"/>
      <c r="K71" s="30"/>
    </row>
    <row r="72" spans="1:11" ht="54" hidden="1" customHeight="1" x14ac:dyDescent="0.25">
      <c r="B72" s="119" t="s">
        <v>115</v>
      </c>
      <c r="C72" s="119" t="s">
        <v>116</v>
      </c>
      <c r="D72" s="119" t="s">
        <v>117</v>
      </c>
      <c r="E72" s="121" t="s">
        <v>118</v>
      </c>
      <c r="F72" s="24"/>
      <c r="G72" s="23" t="s">
        <v>384</v>
      </c>
      <c r="H72" s="30">
        <f t="shared" si="3"/>
        <v>0</v>
      </c>
      <c r="I72" s="30"/>
      <c r="J72" s="30"/>
      <c r="K72" s="30"/>
    </row>
    <row r="73" spans="1:11" s="8" customFormat="1" ht="63" customHeight="1" x14ac:dyDescent="0.2">
      <c r="A73" s="7"/>
      <c r="B73" s="23"/>
      <c r="C73" s="39"/>
      <c r="D73" s="39"/>
      <c r="E73" s="39"/>
      <c r="F73" s="32" t="s">
        <v>389</v>
      </c>
      <c r="G73" s="23" t="s">
        <v>384</v>
      </c>
      <c r="H73" s="29">
        <f t="shared" si="3"/>
        <v>1179100</v>
      </c>
      <c r="I73" s="29">
        <f>I76+I78+I79+I81+I74+I80+I75</f>
        <v>1179100</v>
      </c>
      <c r="J73" s="29">
        <f>J76+J78+J79+J81+J74</f>
        <v>0</v>
      </c>
      <c r="K73" s="29">
        <f>K76+K78+K79+K81+K74</f>
        <v>0</v>
      </c>
    </row>
    <row r="74" spans="1:11" s="8" customFormat="1" ht="51.75" customHeight="1" x14ac:dyDescent="0.2">
      <c r="A74" s="7"/>
      <c r="B74" s="33" t="s">
        <v>98</v>
      </c>
      <c r="C74" s="33" t="s">
        <v>99</v>
      </c>
      <c r="D74" s="33" t="s">
        <v>89</v>
      </c>
      <c r="E74" s="25" t="s">
        <v>100</v>
      </c>
      <c r="F74" s="32"/>
      <c r="G74" s="23"/>
      <c r="H74" s="30">
        <f t="shared" si="3"/>
        <v>12000</v>
      </c>
      <c r="I74" s="30">
        <v>12000</v>
      </c>
      <c r="J74" s="29"/>
      <c r="K74" s="29"/>
    </row>
    <row r="75" spans="1:11" s="8" customFormat="1" ht="74.25" customHeight="1" x14ac:dyDescent="0.25">
      <c r="A75" s="7"/>
      <c r="B75" s="119" t="s">
        <v>105</v>
      </c>
      <c r="C75" s="119" t="s">
        <v>106</v>
      </c>
      <c r="D75" s="119" t="s">
        <v>103</v>
      </c>
      <c r="E75" s="121" t="s">
        <v>107</v>
      </c>
      <c r="F75" s="32"/>
      <c r="G75" s="23"/>
      <c r="H75" s="30">
        <f t="shared" si="3"/>
        <v>24000</v>
      </c>
      <c r="I75" s="30">
        <v>24000</v>
      </c>
      <c r="J75" s="29"/>
      <c r="K75" s="29"/>
    </row>
    <row r="76" spans="1:11" ht="111.75" customHeight="1" x14ac:dyDescent="0.25">
      <c r="B76" s="33" t="s">
        <v>80</v>
      </c>
      <c r="C76" s="33" t="s">
        <v>81</v>
      </c>
      <c r="D76" s="33" t="s">
        <v>82</v>
      </c>
      <c r="E76" s="38" t="s">
        <v>83</v>
      </c>
      <c r="F76" s="67"/>
      <c r="G76" s="23"/>
      <c r="H76" s="30">
        <f t="shared" si="3"/>
        <v>208500</v>
      </c>
      <c r="I76" s="30">
        <v>208500</v>
      </c>
      <c r="J76" s="30"/>
      <c r="K76" s="30"/>
    </row>
    <row r="77" spans="1:11" ht="31.5" hidden="1" x14ac:dyDescent="0.25">
      <c r="B77" s="33" t="s">
        <v>84</v>
      </c>
      <c r="C77" s="33" t="s">
        <v>85</v>
      </c>
      <c r="D77" s="33"/>
      <c r="E77" s="38" t="s">
        <v>86</v>
      </c>
      <c r="F77" s="67"/>
      <c r="G77" s="23"/>
      <c r="H77" s="30">
        <f t="shared" si="3"/>
        <v>0</v>
      </c>
      <c r="I77" s="30"/>
      <c r="J77" s="30"/>
      <c r="K77" s="30"/>
    </row>
    <row r="78" spans="1:11" ht="35.25" customHeight="1" x14ac:dyDescent="0.25">
      <c r="B78" s="33" t="s">
        <v>87</v>
      </c>
      <c r="C78" s="33" t="s">
        <v>88</v>
      </c>
      <c r="D78" s="33" t="s">
        <v>89</v>
      </c>
      <c r="E78" s="38" t="s">
        <v>90</v>
      </c>
      <c r="F78" s="67"/>
      <c r="G78" s="23"/>
      <c r="H78" s="30">
        <f t="shared" si="3"/>
        <v>762000</v>
      </c>
      <c r="I78" s="30">
        <v>762000</v>
      </c>
      <c r="J78" s="30"/>
      <c r="K78" s="30"/>
    </row>
    <row r="79" spans="1:11" ht="80.25" customHeight="1" x14ac:dyDescent="0.25">
      <c r="B79" s="33" t="s">
        <v>91</v>
      </c>
      <c r="C79" s="33" t="s">
        <v>92</v>
      </c>
      <c r="D79" s="33" t="s">
        <v>89</v>
      </c>
      <c r="E79" s="38" t="s">
        <v>93</v>
      </c>
      <c r="F79" s="67" t="s">
        <v>254</v>
      </c>
      <c r="G79" s="23"/>
      <c r="H79" s="30">
        <f t="shared" si="3"/>
        <v>74600</v>
      </c>
      <c r="I79" s="30">
        <v>74600</v>
      </c>
      <c r="J79" s="30"/>
      <c r="K79" s="30"/>
    </row>
    <row r="80" spans="1:11" ht="63" customHeight="1" x14ac:dyDescent="0.25">
      <c r="B80" s="33" t="s">
        <v>115</v>
      </c>
      <c r="C80" s="33" t="s">
        <v>116</v>
      </c>
      <c r="D80" s="33" t="s">
        <v>117</v>
      </c>
      <c r="E80" s="38" t="s">
        <v>118</v>
      </c>
      <c r="F80" s="67"/>
      <c r="G80" s="23"/>
      <c r="H80" s="30">
        <f t="shared" si="3"/>
        <v>98000</v>
      </c>
      <c r="I80" s="30">
        <v>98000</v>
      </c>
      <c r="J80" s="30"/>
      <c r="K80" s="30"/>
    </row>
    <row r="81" spans="1:11" ht="183.75" hidden="1" customHeight="1" x14ac:dyDescent="0.25">
      <c r="B81" s="33" t="s">
        <v>94</v>
      </c>
      <c r="C81" s="33" t="s">
        <v>95</v>
      </c>
      <c r="D81" s="33" t="s">
        <v>40</v>
      </c>
      <c r="E81" s="38" t="s">
        <v>96</v>
      </c>
      <c r="F81" s="67" t="s">
        <v>219</v>
      </c>
      <c r="G81" s="23"/>
      <c r="H81" s="30">
        <f t="shared" si="3"/>
        <v>0</v>
      </c>
      <c r="I81" s="30"/>
      <c r="J81" s="30"/>
      <c r="K81" s="30"/>
    </row>
    <row r="82" spans="1:11" s="8" customFormat="1" ht="66.599999999999994" customHeight="1" x14ac:dyDescent="0.2">
      <c r="A82" s="7"/>
      <c r="B82" s="23"/>
      <c r="C82" s="39"/>
      <c r="D82" s="39"/>
      <c r="E82" s="39"/>
      <c r="F82" s="32" t="s">
        <v>97</v>
      </c>
      <c r="G82" s="23" t="s">
        <v>152</v>
      </c>
      <c r="H82" s="29">
        <f t="shared" si="3"/>
        <v>7077180</v>
      </c>
      <c r="I82" s="29">
        <f>I83+I84+I85+I86+I87+I88+I89+I90+I91</f>
        <v>7077180</v>
      </c>
      <c r="J82" s="29">
        <f>J83+J84+J85+J86+J87+J88+J89+J90+J91</f>
        <v>0</v>
      </c>
      <c r="K82" s="29">
        <f>K83+K84+K85+K86+K87+K88+K89+K90+K91</f>
        <v>0</v>
      </c>
    </row>
    <row r="83" spans="1:11" ht="50.25" customHeight="1" x14ac:dyDescent="0.2">
      <c r="B83" s="33" t="s">
        <v>98</v>
      </c>
      <c r="C83" s="33" t="s">
        <v>99</v>
      </c>
      <c r="D83" s="33" t="s">
        <v>89</v>
      </c>
      <c r="E83" s="25" t="s">
        <v>100</v>
      </c>
      <c r="F83" s="24"/>
      <c r="G83" s="23"/>
      <c r="H83" s="30">
        <f t="shared" si="3"/>
        <v>25000</v>
      </c>
      <c r="I83" s="30">
        <v>25000</v>
      </c>
      <c r="J83" s="30"/>
      <c r="K83" s="30"/>
    </row>
    <row r="84" spans="1:11" ht="50.25" customHeight="1" x14ac:dyDescent="0.2">
      <c r="B84" s="33" t="s">
        <v>101</v>
      </c>
      <c r="C84" s="33" t="s">
        <v>102</v>
      </c>
      <c r="D84" s="33" t="s">
        <v>103</v>
      </c>
      <c r="E84" s="25" t="s">
        <v>104</v>
      </c>
      <c r="F84" s="24"/>
      <c r="G84" s="23"/>
      <c r="H84" s="30">
        <f t="shared" si="3"/>
        <v>153000</v>
      </c>
      <c r="I84" s="30">
        <v>153000</v>
      </c>
      <c r="J84" s="30"/>
      <c r="K84" s="30"/>
    </row>
    <row r="85" spans="1:11" ht="65.25" customHeight="1" x14ac:dyDescent="0.2">
      <c r="B85" s="33" t="s">
        <v>105</v>
      </c>
      <c r="C85" s="33" t="s">
        <v>106</v>
      </c>
      <c r="D85" s="33" t="s">
        <v>103</v>
      </c>
      <c r="E85" s="38" t="s">
        <v>107</v>
      </c>
      <c r="F85" s="24"/>
      <c r="G85" s="23"/>
      <c r="H85" s="30">
        <f t="shared" si="3"/>
        <v>3000000</v>
      </c>
      <c r="I85" s="30">
        <v>3000000</v>
      </c>
      <c r="J85" s="30"/>
      <c r="K85" s="30"/>
    </row>
    <row r="86" spans="1:11" ht="76.5" customHeight="1" x14ac:dyDescent="0.2">
      <c r="B86" s="33" t="s">
        <v>108</v>
      </c>
      <c r="C86" s="33" t="s">
        <v>109</v>
      </c>
      <c r="D86" s="33" t="s">
        <v>103</v>
      </c>
      <c r="E86" s="38" t="s">
        <v>110</v>
      </c>
      <c r="F86" s="24"/>
      <c r="G86" s="23"/>
      <c r="H86" s="30">
        <f t="shared" si="3"/>
        <v>160000</v>
      </c>
      <c r="I86" s="30">
        <v>160000</v>
      </c>
      <c r="J86" s="30"/>
      <c r="K86" s="30"/>
    </row>
    <row r="87" spans="1:11" ht="150" customHeight="1" x14ac:dyDescent="0.25">
      <c r="B87" s="33" t="s">
        <v>111</v>
      </c>
      <c r="C87" s="33" t="s">
        <v>112</v>
      </c>
      <c r="D87" s="33" t="s">
        <v>113</v>
      </c>
      <c r="E87" s="35" t="s">
        <v>114</v>
      </c>
      <c r="F87" s="24"/>
      <c r="G87" s="23"/>
      <c r="H87" s="30">
        <f t="shared" si="3"/>
        <v>211200</v>
      </c>
      <c r="I87" s="30">
        <v>211200</v>
      </c>
      <c r="J87" s="30"/>
      <c r="K87" s="30"/>
    </row>
    <row r="88" spans="1:11" ht="111.75" customHeight="1" x14ac:dyDescent="0.25">
      <c r="B88" s="33" t="s">
        <v>80</v>
      </c>
      <c r="C88" s="33" t="s">
        <v>81</v>
      </c>
      <c r="D88" s="33" t="s">
        <v>82</v>
      </c>
      <c r="E88" s="40" t="s">
        <v>83</v>
      </c>
      <c r="F88" s="24"/>
      <c r="G88" s="23"/>
      <c r="H88" s="30">
        <f t="shared" si="3"/>
        <v>190500</v>
      </c>
      <c r="I88" s="30">
        <v>190500</v>
      </c>
      <c r="J88" s="30"/>
      <c r="K88" s="30"/>
    </row>
    <row r="89" spans="1:11" ht="45.75" customHeight="1" x14ac:dyDescent="0.25">
      <c r="B89" s="33" t="s">
        <v>87</v>
      </c>
      <c r="C89" s="33" t="s">
        <v>88</v>
      </c>
      <c r="D89" s="33" t="s">
        <v>89</v>
      </c>
      <c r="E89" s="40" t="s">
        <v>90</v>
      </c>
      <c r="F89" s="24"/>
      <c r="G89" s="23"/>
      <c r="H89" s="30">
        <f t="shared" si="3"/>
        <v>761800</v>
      </c>
      <c r="I89" s="30">
        <v>761800</v>
      </c>
      <c r="J89" s="30"/>
      <c r="K89" s="30"/>
    </row>
    <row r="90" spans="1:11" ht="232.5" customHeight="1" x14ac:dyDescent="0.2">
      <c r="B90" s="33" t="s">
        <v>91</v>
      </c>
      <c r="C90" s="33" t="s">
        <v>92</v>
      </c>
      <c r="D90" s="33" t="s">
        <v>89</v>
      </c>
      <c r="E90" s="38" t="s">
        <v>93</v>
      </c>
      <c r="F90" s="24" t="s">
        <v>255</v>
      </c>
      <c r="G90" s="23"/>
      <c r="H90" s="30">
        <f t="shared" si="3"/>
        <v>264200</v>
      </c>
      <c r="I90" s="30">
        <v>264200</v>
      </c>
      <c r="J90" s="30"/>
      <c r="K90" s="30"/>
    </row>
    <row r="91" spans="1:11" ht="54.75" customHeight="1" x14ac:dyDescent="0.2">
      <c r="B91" s="33" t="s">
        <v>115</v>
      </c>
      <c r="C91" s="33" t="s">
        <v>116</v>
      </c>
      <c r="D91" s="33" t="s">
        <v>117</v>
      </c>
      <c r="E91" s="38" t="s">
        <v>118</v>
      </c>
      <c r="F91" s="24"/>
      <c r="G91" s="23"/>
      <c r="H91" s="30">
        <f t="shared" si="3"/>
        <v>2311480</v>
      </c>
      <c r="I91" s="30">
        <v>2311480</v>
      </c>
      <c r="J91" s="30"/>
      <c r="K91" s="30"/>
    </row>
    <row r="92" spans="1:11" ht="89.45" customHeight="1" x14ac:dyDescent="0.2">
      <c r="B92" s="33"/>
      <c r="C92" s="33"/>
      <c r="D92" s="33"/>
      <c r="E92" s="38"/>
      <c r="F92" s="32" t="s">
        <v>267</v>
      </c>
      <c r="G92" s="23" t="s">
        <v>155</v>
      </c>
      <c r="H92" s="29">
        <f>H94+H95+H99+H100+H98+H97+H96+H93</f>
        <v>1417885</v>
      </c>
      <c r="I92" s="29">
        <f>I94+I95+I99+I100+I98+I97+I96+I93</f>
        <v>1417885</v>
      </c>
      <c r="J92" s="29">
        <f>J94+J95+J99+J100+J98+J97+J96+J93</f>
        <v>0</v>
      </c>
      <c r="K92" s="29">
        <f>K94+K95+K99+K100+K98+K97+K96+K93</f>
        <v>0</v>
      </c>
    </row>
    <row r="93" spans="1:11" ht="65.45" hidden="1" customHeight="1" x14ac:dyDescent="0.25">
      <c r="B93" s="122" t="s">
        <v>289</v>
      </c>
      <c r="C93" s="119" t="s">
        <v>290</v>
      </c>
      <c r="D93" s="119" t="s">
        <v>291</v>
      </c>
      <c r="E93" s="120" t="s">
        <v>292</v>
      </c>
      <c r="F93" s="32"/>
      <c r="G93" s="23"/>
      <c r="H93" s="30">
        <f t="shared" ref="H93:H100" si="4">I93+J93</f>
        <v>0</v>
      </c>
      <c r="I93" s="30"/>
      <c r="J93" s="30"/>
      <c r="K93" s="30"/>
    </row>
    <row r="94" spans="1:11" ht="69.75" hidden="1" customHeight="1" x14ac:dyDescent="0.25">
      <c r="B94" s="123" t="s">
        <v>264</v>
      </c>
      <c r="C94" s="123" t="s">
        <v>265</v>
      </c>
      <c r="D94" s="123" t="s">
        <v>168</v>
      </c>
      <c r="E94" s="124" t="s">
        <v>268</v>
      </c>
      <c r="F94" s="24" t="s">
        <v>276</v>
      </c>
      <c r="G94" s="23"/>
      <c r="H94" s="30">
        <f t="shared" si="4"/>
        <v>0</v>
      </c>
      <c r="I94" s="30"/>
      <c r="J94" s="30"/>
      <c r="K94" s="30"/>
    </row>
    <row r="95" spans="1:11" ht="94.5" customHeight="1" x14ac:dyDescent="0.25">
      <c r="B95" s="123" t="s">
        <v>73</v>
      </c>
      <c r="C95" s="123" t="s">
        <v>74</v>
      </c>
      <c r="D95" s="123" t="s">
        <v>75</v>
      </c>
      <c r="E95" s="35" t="s">
        <v>269</v>
      </c>
      <c r="F95" s="24" t="s">
        <v>252</v>
      </c>
      <c r="G95" s="23"/>
      <c r="H95" s="30">
        <f t="shared" si="4"/>
        <v>1417885</v>
      </c>
      <c r="I95" s="30">
        <v>1417885</v>
      </c>
      <c r="J95" s="30"/>
      <c r="K95" s="30"/>
    </row>
    <row r="96" spans="1:11" ht="77.45" hidden="1" customHeight="1" x14ac:dyDescent="0.25">
      <c r="B96" s="123" t="s">
        <v>288</v>
      </c>
      <c r="C96" s="122" t="s">
        <v>286</v>
      </c>
      <c r="D96" s="122" t="s">
        <v>262</v>
      </c>
      <c r="E96" s="35" t="s">
        <v>287</v>
      </c>
      <c r="F96" s="24"/>
      <c r="G96" s="23"/>
      <c r="H96" s="30">
        <f t="shared" si="4"/>
        <v>0</v>
      </c>
      <c r="I96" s="30"/>
      <c r="J96" s="30"/>
      <c r="K96" s="30"/>
    </row>
    <row r="97" spans="1:11" ht="66.599999999999994" hidden="1" customHeight="1" x14ac:dyDescent="0.25">
      <c r="B97" s="123" t="s">
        <v>184</v>
      </c>
      <c r="C97" s="123" t="s">
        <v>185</v>
      </c>
      <c r="D97" s="122" t="s">
        <v>125</v>
      </c>
      <c r="E97" s="35" t="s">
        <v>285</v>
      </c>
      <c r="F97" s="24"/>
      <c r="G97" s="23"/>
      <c r="H97" s="30">
        <f t="shared" si="4"/>
        <v>0</v>
      </c>
      <c r="I97" s="30"/>
      <c r="J97" s="30"/>
      <c r="K97" s="30"/>
    </row>
    <row r="98" spans="1:11" ht="61.9" hidden="1" customHeight="1" x14ac:dyDescent="0.25">
      <c r="B98" s="122" t="s">
        <v>279</v>
      </c>
      <c r="C98" s="122" t="s">
        <v>145</v>
      </c>
      <c r="D98" s="122" t="s">
        <v>146</v>
      </c>
      <c r="E98" s="35" t="s">
        <v>147</v>
      </c>
      <c r="F98" s="24"/>
      <c r="G98" s="23"/>
      <c r="H98" s="30">
        <f t="shared" si="4"/>
        <v>0</v>
      </c>
      <c r="I98" s="30"/>
      <c r="J98" s="30"/>
      <c r="K98" s="30"/>
    </row>
    <row r="99" spans="1:11" ht="133.5" hidden="1" customHeight="1" x14ac:dyDescent="0.25">
      <c r="B99" s="122" t="s">
        <v>94</v>
      </c>
      <c r="C99" s="122" t="s">
        <v>95</v>
      </c>
      <c r="D99" s="122" t="s">
        <v>40</v>
      </c>
      <c r="E99" s="40" t="s">
        <v>96</v>
      </c>
      <c r="F99" s="24" t="s">
        <v>273</v>
      </c>
      <c r="G99" s="23"/>
      <c r="H99" s="30">
        <f t="shared" si="4"/>
        <v>0</v>
      </c>
      <c r="I99" s="30"/>
      <c r="J99" s="30"/>
      <c r="K99" s="30"/>
    </row>
    <row r="100" spans="1:11" ht="192" hidden="1" customHeight="1" x14ac:dyDescent="0.25">
      <c r="B100" s="125" t="s">
        <v>270</v>
      </c>
      <c r="C100" s="125" t="s">
        <v>271</v>
      </c>
      <c r="D100" s="125" t="s">
        <v>40</v>
      </c>
      <c r="E100" s="126" t="s">
        <v>272</v>
      </c>
      <c r="F100" s="24" t="s">
        <v>274</v>
      </c>
      <c r="G100" s="23"/>
      <c r="H100" s="30">
        <f t="shared" si="4"/>
        <v>0</v>
      </c>
      <c r="I100" s="30"/>
      <c r="J100" s="30"/>
      <c r="K100" s="30"/>
    </row>
    <row r="101" spans="1:11" ht="54.75" hidden="1" customHeight="1" x14ac:dyDescent="0.2">
      <c r="B101" s="33"/>
      <c r="C101" s="33"/>
      <c r="D101" s="33"/>
      <c r="E101" s="38"/>
      <c r="F101" s="24"/>
      <c r="G101" s="23"/>
      <c r="H101" s="30"/>
      <c r="I101" s="30"/>
      <c r="J101" s="30"/>
      <c r="K101" s="30"/>
    </row>
    <row r="102" spans="1:11" s="95" customFormat="1" ht="40.15" customHeight="1" x14ac:dyDescent="0.3">
      <c r="A102" s="90"/>
      <c r="B102" s="98"/>
      <c r="C102" s="94"/>
      <c r="D102" s="94"/>
      <c r="E102" s="94" t="s">
        <v>10</v>
      </c>
      <c r="F102" s="99"/>
      <c r="G102" s="94"/>
      <c r="H102" s="61">
        <f>I102+J102</f>
        <v>21428550</v>
      </c>
      <c r="I102" s="61">
        <f>I82+I73+I66+I45+I68+I69+I92</f>
        <v>21428550</v>
      </c>
      <c r="J102" s="61">
        <f>J82+J73+J66+J45+J68+J69+J92</f>
        <v>0</v>
      </c>
      <c r="K102" s="61">
        <f>K82+K73+K66+K45+K68+K69+K92</f>
        <v>0</v>
      </c>
    </row>
    <row r="103" spans="1:11" s="8" customFormat="1" ht="47.25" customHeight="1" x14ac:dyDescent="0.2">
      <c r="A103" s="7"/>
      <c r="B103" s="22" t="s">
        <v>174</v>
      </c>
      <c r="C103" s="39"/>
      <c r="D103" s="39"/>
      <c r="E103" s="100" t="s">
        <v>235</v>
      </c>
      <c r="F103" s="32"/>
      <c r="G103" s="39"/>
      <c r="H103" s="29"/>
      <c r="I103" s="29"/>
      <c r="J103" s="29"/>
      <c r="K103" s="29"/>
    </row>
    <row r="104" spans="1:11" s="8" customFormat="1" ht="54.75" customHeight="1" x14ac:dyDescent="0.25">
      <c r="A104" s="7"/>
      <c r="B104" s="22" t="s">
        <v>175</v>
      </c>
      <c r="C104" s="39"/>
      <c r="D104" s="39"/>
      <c r="E104" s="78" t="s">
        <v>235</v>
      </c>
      <c r="F104" s="32"/>
      <c r="G104" s="39"/>
      <c r="H104" s="29"/>
      <c r="I104" s="29"/>
      <c r="J104" s="29"/>
      <c r="K104" s="29"/>
    </row>
    <row r="105" spans="1:11" s="8" customFormat="1" ht="63.75" customHeight="1" x14ac:dyDescent="0.2">
      <c r="A105" s="7"/>
      <c r="B105" s="41"/>
      <c r="C105" s="41"/>
      <c r="D105" s="41"/>
      <c r="E105" s="41"/>
      <c r="F105" s="32" t="s">
        <v>390</v>
      </c>
      <c r="G105" s="23" t="s">
        <v>391</v>
      </c>
      <c r="H105" s="29">
        <f t="shared" ref="H105:H113" si="5">I105+J105</f>
        <v>1678300</v>
      </c>
      <c r="I105" s="29">
        <f>I106+I107+I108</f>
        <v>1678300</v>
      </c>
      <c r="J105" s="29">
        <f>J106+J107+J108</f>
        <v>0</v>
      </c>
      <c r="K105" s="29">
        <f>K106+K107+K108</f>
        <v>0</v>
      </c>
    </row>
    <row r="106" spans="1:11" s="8" customFormat="1" ht="111" customHeight="1" x14ac:dyDescent="0.2">
      <c r="A106" s="7"/>
      <c r="B106" s="33" t="s">
        <v>216</v>
      </c>
      <c r="C106" s="33" t="s">
        <v>217</v>
      </c>
      <c r="D106" s="33" t="s">
        <v>125</v>
      </c>
      <c r="E106" s="42" t="s">
        <v>218</v>
      </c>
      <c r="F106" s="24"/>
      <c r="G106" s="23"/>
      <c r="H106" s="29">
        <f t="shared" si="5"/>
        <v>1550800</v>
      </c>
      <c r="I106" s="30">
        <v>1550800</v>
      </c>
      <c r="J106" s="30"/>
      <c r="K106" s="30"/>
    </row>
    <row r="107" spans="1:11" s="8" customFormat="1" ht="48" customHeight="1" x14ac:dyDescent="0.2">
      <c r="A107" s="7"/>
      <c r="B107" s="33" t="s">
        <v>199</v>
      </c>
      <c r="C107" s="33" t="s">
        <v>200</v>
      </c>
      <c r="D107" s="33" t="s">
        <v>125</v>
      </c>
      <c r="E107" s="42" t="s">
        <v>201</v>
      </c>
      <c r="F107" s="24"/>
      <c r="G107" s="23"/>
      <c r="H107" s="29">
        <f t="shared" si="5"/>
        <v>127500</v>
      </c>
      <c r="I107" s="30">
        <v>127500</v>
      </c>
      <c r="J107" s="29"/>
      <c r="K107" s="29"/>
    </row>
    <row r="108" spans="1:11" s="8" customFormat="1" ht="231.75" hidden="1" customHeight="1" x14ac:dyDescent="0.2">
      <c r="A108" s="7"/>
      <c r="B108" s="33" t="s">
        <v>329</v>
      </c>
      <c r="C108" s="33" t="s">
        <v>330</v>
      </c>
      <c r="D108" s="33" t="s">
        <v>8</v>
      </c>
      <c r="E108" s="42" t="s">
        <v>331</v>
      </c>
      <c r="F108" s="24"/>
      <c r="G108" s="23"/>
      <c r="H108" s="29">
        <f t="shared" si="5"/>
        <v>0</v>
      </c>
      <c r="I108" s="30"/>
      <c r="J108" s="29"/>
      <c r="K108" s="29"/>
    </row>
    <row r="109" spans="1:11" s="8" customFormat="1" ht="74.45" hidden="1" customHeight="1" x14ac:dyDescent="0.2">
      <c r="A109" s="7"/>
      <c r="B109" s="33"/>
      <c r="C109" s="33"/>
      <c r="D109" s="33"/>
      <c r="E109" s="42"/>
      <c r="F109" s="32" t="s">
        <v>263</v>
      </c>
      <c r="G109" s="23" t="s">
        <v>179</v>
      </c>
      <c r="H109" s="29">
        <f t="shared" si="5"/>
        <v>0</v>
      </c>
      <c r="I109" s="29">
        <f>I110</f>
        <v>0</v>
      </c>
      <c r="J109" s="29">
        <f>J110</f>
        <v>0</v>
      </c>
      <c r="K109" s="29">
        <f>K110</f>
        <v>0</v>
      </c>
    </row>
    <row r="110" spans="1:11" s="8" customFormat="1" ht="110.45" hidden="1" customHeight="1" x14ac:dyDescent="0.2">
      <c r="A110" s="7"/>
      <c r="B110" s="33" t="s">
        <v>216</v>
      </c>
      <c r="C110" s="33" t="s">
        <v>217</v>
      </c>
      <c r="D110" s="33" t="s">
        <v>125</v>
      </c>
      <c r="E110" s="42" t="s">
        <v>218</v>
      </c>
      <c r="F110" s="24"/>
      <c r="G110" s="23"/>
      <c r="H110" s="29">
        <f t="shared" si="5"/>
        <v>0</v>
      </c>
      <c r="I110" s="30"/>
      <c r="J110" s="136"/>
      <c r="K110" s="136"/>
    </row>
    <row r="111" spans="1:11" s="8" customFormat="1" ht="90.75" hidden="1" customHeight="1" x14ac:dyDescent="0.2">
      <c r="A111" s="7"/>
      <c r="B111" s="33"/>
      <c r="C111" s="33"/>
      <c r="D111" s="33"/>
      <c r="E111" s="42"/>
      <c r="F111" s="32" t="s">
        <v>267</v>
      </c>
      <c r="G111" s="23" t="s">
        <v>155</v>
      </c>
      <c r="H111" s="29">
        <f t="shared" si="5"/>
        <v>0</v>
      </c>
      <c r="I111" s="30">
        <f>I112+I113</f>
        <v>0</v>
      </c>
      <c r="J111" s="30">
        <f>J112+J113</f>
        <v>0</v>
      </c>
      <c r="K111" s="30">
        <f>K112+K113</f>
        <v>0</v>
      </c>
    </row>
    <row r="112" spans="1:11" s="8" customFormat="1" ht="61.15" hidden="1" customHeight="1" x14ac:dyDescent="0.25">
      <c r="A112" s="7"/>
      <c r="B112" s="33" t="s">
        <v>296</v>
      </c>
      <c r="C112" s="133" t="s">
        <v>290</v>
      </c>
      <c r="D112" s="133" t="s">
        <v>291</v>
      </c>
      <c r="E112" s="120" t="s">
        <v>294</v>
      </c>
      <c r="F112" s="24"/>
      <c r="G112" s="23"/>
      <c r="H112" s="29">
        <f t="shared" si="5"/>
        <v>0</v>
      </c>
      <c r="I112" s="30"/>
      <c r="J112" s="29"/>
      <c r="K112" s="29"/>
    </row>
    <row r="113" spans="1:11" s="8" customFormat="1" ht="110.45" hidden="1" customHeight="1" x14ac:dyDescent="0.2">
      <c r="A113" s="7"/>
      <c r="B113" s="23" t="s">
        <v>216</v>
      </c>
      <c r="C113" s="23" t="s">
        <v>217</v>
      </c>
      <c r="D113" s="23" t="s">
        <v>125</v>
      </c>
      <c r="E113" s="42" t="s">
        <v>328</v>
      </c>
      <c r="F113" s="24"/>
      <c r="G113" s="39"/>
      <c r="H113" s="29">
        <f t="shared" si="5"/>
        <v>0</v>
      </c>
      <c r="I113" s="30"/>
      <c r="J113" s="29"/>
      <c r="K113" s="29"/>
    </row>
    <row r="114" spans="1:11" s="8" customFormat="1" ht="30.75" customHeight="1" x14ac:dyDescent="0.2">
      <c r="A114" s="7"/>
      <c r="B114" s="23"/>
      <c r="C114" s="39"/>
      <c r="D114" s="39"/>
      <c r="E114" s="94" t="s">
        <v>10</v>
      </c>
      <c r="F114" s="99"/>
      <c r="G114" s="94"/>
      <c r="H114" s="61">
        <f>H105+H111+H109</f>
        <v>1678300</v>
      </c>
      <c r="I114" s="61">
        <f>I105+I111+I109</f>
        <v>1678300</v>
      </c>
      <c r="J114" s="61">
        <f>J105+J111+J109</f>
        <v>0</v>
      </c>
      <c r="K114" s="61">
        <f>K105+K111+K109</f>
        <v>0</v>
      </c>
    </row>
    <row r="115" spans="1:11" ht="63" customHeight="1" x14ac:dyDescent="0.2">
      <c r="B115" s="49">
        <v>1000000</v>
      </c>
      <c r="C115" s="101"/>
      <c r="D115" s="101"/>
      <c r="E115" s="97" t="s">
        <v>236</v>
      </c>
      <c r="F115" s="24"/>
      <c r="G115" s="23"/>
      <c r="H115" s="30"/>
      <c r="I115" s="30"/>
      <c r="J115" s="30"/>
      <c r="K115" s="30"/>
    </row>
    <row r="116" spans="1:11" ht="62.25" customHeight="1" x14ac:dyDescent="0.25">
      <c r="B116" s="49">
        <v>1010000</v>
      </c>
      <c r="C116" s="101"/>
      <c r="D116" s="101"/>
      <c r="E116" s="80" t="s">
        <v>236</v>
      </c>
      <c r="F116" s="24"/>
      <c r="G116" s="23"/>
      <c r="H116" s="30"/>
      <c r="I116" s="30"/>
      <c r="J116" s="30"/>
      <c r="K116" s="30"/>
    </row>
    <row r="117" spans="1:11" ht="69" customHeight="1" x14ac:dyDescent="0.2">
      <c r="B117" s="33" t="s">
        <v>123</v>
      </c>
      <c r="C117" s="33" t="s">
        <v>124</v>
      </c>
      <c r="D117" s="33" t="s">
        <v>125</v>
      </c>
      <c r="E117" s="25" t="s">
        <v>126</v>
      </c>
      <c r="F117" s="32" t="s">
        <v>392</v>
      </c>
      <c r="G117" s="23" t="s">
        <v>393</v>
      </c>
      <c r="H117" s="29">
        <f t="shared" ref="H117:H127" si="6">I117+J117</f>
        <v>159500</v>
      </c>
      <c r="I117" s="29">
        <v>159500</v>
      </c>
      <c r="J117" s="29"/>
      <c r="K117" s="29"/>
    </row>
    <row r="118" spans="1:11" ht="70.150000000000006" hidden="1" customHeight="1" x14ac:dyDescent="0.2">
      <c r="B118" s="33"/>
      <c r="C118" s="33"/>
      <c r="D118" s="33"/>
      <c r="E118" s="25"/>
      <c r="F118" s="32" t="s">
        <v>263</v>
      </c>
      <c r="G118" s="23" t="s">
        <v>179</v>
      </c>
      <c r="H118" s="29">
        <f>I118+J118</f>
        <v>0</v>
      </c>
      <c r="I118" s="29">
        <f>I120+I121+I122+I125+I119+I124+I123</f>
        <v>0</v>
      </c>
      <c r="J118" s="29">
        <f>J120+J121+J122+J125+J119+J124+J123</f>
        <v>0</v>
      </c>
      <c r="K118" s="29">
        <f>K120+K121+K122+K125+K119+K124+K123</f>
        <v>0</v>
      </c>
    </row>
    <row r="119" spans="1:11" ht="45" hidden="1" customHeight="1" x14ac:dyDescent="0.2">
      <c r="B119" s="133" t="s">
        <v>307</v>
      </c>
      <c r="C119" s="133" t="s">
        <v>308</v>
      </c>
      <c r="D119" s="133" t="s">
        <v>305</v>
      </c>
      <c r="E119" s="139" t="s">
        <v>309</v>
      </c>
      <c r="F119" s="32"/>
      <c r="G119" s="23"/>
      <c r="H119" s="30">
        <f t="shared" si="6"/>
        <v>0</v>
      </c>
      <c r="I119" s="30"/>
      <c r="J119" s="29"/>
      <c r="K119" s="29"/>
    </row>
    <row r="120" spans="1:11" ht="31.9" hidden="1" customHeight="1" x14ac:dyDescent="0.25">
      <c r="B120" s="123" t="s">
        <v>119</v>
      </c>
      <c r="C120" s="123" t="s">
        <v>120</v>
      </c>
      <c r="D120" s="123" t="s">
        <v>121</v>
      </c>
      <c r="E120" s="40" t="s">
        <v>122</v>
      </c>
      <c r="F120" s="24"/>
      <c r="G120" s="23"/>
      <c r="H120" s="30">
        <f t="shared" si="6"/>
        <v>0</v>
      </c>
      <c r="I120" s="30"/>
      <c r="J120" s="30"/>
      <c r="K120" s="30"/>
    </row>
    <row r="121" spans="1:11" ht="50.45" hidden="1" customHeight="1" x14ac:dyDescent="0.25">
      <c r="B121" s="122" t="s">
        <v>127</v>
      </c>
      <c r="C121" s="122" t="s">
        <v>128</v>
      </c>
      <c r="D121" s="122" t="s">
        <v>129</v>
      </c>
      <c r="E121" s="35" t="s">
        <v>238</v>
      </c>
      <c r="F121" s="24"/>
      <c r="G121" s="23"/>
      <c r="H121" s="30">
        <f t="shared" si="6"/>
        <v>0</v>
      </c>
      <c r="I121" s="30"/>
      <c r="J121" s="30"/>
      <c r="K121" s="30"/>
    </row>
    <row r="122" spans="1:11" ht="52.5" hidden="1" customHeight="1" x14ac:dyDescent="0.25">
      <c r="B122" s="122" t="s">
        <v>130</v>
      </c>
      <c r="C122" s="122" t="s">
        <v>131</v>
      </c>
      <c r="D122" s="122" t="s">
        <v>129</v>
      </c>
      <c r="E122" s="35" t="s">
        <v>132</v>
      </c>
      <c r="F122" s="24"/>
      <c r="G122" s="23"/>
      <c r="H122" s="30">
        <f t="shared" si="6"/>
        <v>0</v>
      </c>
      <c r="I122" s="30"/>
      <c r="J122" s="30"/>
      <c r="K122" s="30"/>
    </row>
    <row r="123" spans="1:11" ht="52.5" hidden="1" customHeight="1" x14ac:dyDescent="0.25">
      <c r="B123" s="122"/>
      <c r="C123" s="122"/>
      <c r="D123" s="122"/>
      <c r="E123" s="35"/>
      <c r="F123" s="24"/>
      <c r="G123" s="23"/>
      <c r="H123" s="30"/>
      <c r="I123" s="30"/>
      <c r="J123" s="30"/>
      <c r="K123" s="30"/>
    </row>
    <row r="124" spans="1:11" ht="52.5" hidden="1" customHeight="1" x14ac:dyDescent="0.25">
      <c r="B124" s="122" t="s">
        <v>339</v>
      </c>
      <c r="C124" s="122" t="s">
        <v>12</v>
      </c>
      <c r="D124" s="122" t="s">
        <v>13</v>
      </c>
      <c r="E124" s="40" t="s">
        <v>14</v>
      </c>
      <c r="F124" s="24" t="s">
        <v>347</v>
      </c>
      <c r="G124" s="23"/>
      <c r="H124" s="30">
        <f t="shared" si="6"/>
        <v>0</v>
      </c>
      <c r="I124" s="30"/>
      <c r="J124" s="30"/>
      <c r="K124" s="30"/>
    </row>
    <row r="125" spans="1:11" ht="52.5" hidden="1" customHeight="1" x14ac:dyDescent="0.25">
      <c r="B125" s="119" t="s">
        <v>280</v>
      </c>
      <c r="C125" s="119" t="s">
        <v>281</v>
      </c>
      <c r="D125" s="119" t="s">
        <v>135</v>
      </c>
      <c r="E125" s="120" t="s">
        <v>136</v>
      </c>
      <c r="F125" s="24"/>
      <c r="G125" s="23"/>
      <c r="H125" s="30">
        <f t="shared" si="6"/>
        <v>0</v>
      </c>
      <c r="I125" s="30"/>
      <c r="J125" s="30"/>
      <c r="K125" s="30"/>
    </row>
    <row r="126" spans="1:11" s="8" customFormat="1" ht="72" customHeight="1" x14ac:dyDescent="0.2">
      <c r="A126" s="7"/>
      <c r="B126" s="23"/>
      <c r="C126" s="39"/>
      <c r="D126" s="39"/>
      <c r="E126" s="39"/>
      <c r="F126" s="32" t="s">
        <v>404</v>
      </c>
      <c r="G126" s="23" t="s">
        <v>237</v>
      </c>
      <c r="H126" s="29">
        <f t="shared" si="6"/>
        <v>2750000</v>
      </c>
      <c r="I126" s="29">
        <f>I127+I130+I131+I132+I133</f>
        <v>2750000</v>
      </c>
      <c r="J126" s="29">
        <f>J127+J130+J131+J132+J133</f>
        <v>0</v>
      </c>
      <c r="K126" s="29">
        <f>K127+K130+K131+K132+K133</f>
        <v>0</v>
      </c>
    </row>
    <row r="127" spans="1:11" ht="39.6" customHeight="1" x14ac:dyDescent="0.25">
      <c r="B127" s="43" t="s">
        <v>119</v>
      </c>
      <c r="C127" s="43" t="s">
        <v>120</v>
      </c>
      <c r="D127" s="43" t="s">
        <v>121</v>
      </c>
      <c r="E127" s="38" t="s">
        <v>122</v>
      </c>
      <c r="F127" s="44"/>
      <c r="G127" s="45"/>
      <c r="H127" s="30">
        <f t="shared" si="6"/>
        <v>2000000</v>
      </c>
      <c r="I127" s="46">
        <v>2000000</v>
      </c>
      <c r="J127" s="46"/>
      <c r="K127" s="46"/>
    </row>
    <row r="128" spans="1:11" ht="49.15" hidden="1" customHeight="1" x14ac:dyDescent="0.2">
      <c r="B128" s="64"/>
      <c r="C128" s="64"/>
      <c r="D128" s="64"/>
      <c r="E128" s="64"/>
      <c r="F128" s="24"/>
      <c r="G128" s="23"/>
      <c r="H128" s="30">
        <f>I128+J127</f>
        <v>0</v>
      </c>
      <c r="I128" s="30"/>
      <c r="J128" s="30"/>
      <c r="K128" s="30"/>
    </row>
    <row r="129" spans="1:12" ht="53.25" customHeight="1" x14ac:dyDescent="0.2">
      <c r="B129" s="66"/>
      <c r="C129" s="66"/>
      <c r="D129" s="66"/>
      <c r="E129" s="66"/>
      <c r="F129" s="24" t="s">
        <v>256</v>
      </c>
      <c r="G129" s="23"/>
      <c r="H129" s="30">
        <f>I129+J129</f>
        <v>0</v>
      </c>
      <c r="I129" s="30"/>
      <c r="J129" s="30"/>
      <c r="K129" s="30"/>
    </row>
    <row r="130" spans="1:12" ht="53.25" customHeight="1" x14ac:dyDescent="0.25">
      <c r="B130" s="33" t="s">
        <v>127</v>
      </c>
      <c r="C130" s="33" t="s">
        <v>128</v>
      </c>
      <c r="D130" s="33" t="s">
        <v>129</v>
      </c>
      <c r="E130" s="25" t="s">
        <v>238</v>
      </c>
      <c r="F130" s="67"/>
      <c r="G130" s="23"/>
      <c r="H130" s="30">
        <f>I130+J130</f>
        <v>230000</v>
      </c>
      <c r="I130" s="30">
        <v>230000</v>
      </c>
      <c r="J130" s="30"/>
      <c r="K130" s="30"/>
    </row>
    <row r="131" spans="1:12" ht="50.25" customHeight="1" x14ac:dyDescent="0.25">
      <c r="B131" s="33" t="s">
        <v>130</v>
      </c>
      <c r="C131" s="33" t="s">
        <v>131</v>
      </c>
      <c r="D131" s="33" t="s">
        <v>129</v>
      </c>
      <c r="E131" s="25" t="s">
        <v>132</v>
      </c>
      <c r="F131" s="67"/>
      <c r="G131" s="23"/>
      <c r="H131" s="30">
        <f>I131+J131</f>
        <v>230000</v>
      </c>
      <c r="I131" s="30">
        <v>230000</v>
      </c>
      <c r="J131" s="30"/>
      <c r="K131" s="30"/>
    </row>
    <row r="132" spans="1:12" ht="100.5" customHeight="1" x14ac:dyDescent="0.25">
      <c r="B132" s="33" t="s">
        <v>133</v>
      </c>
      <c r="C132" s="33" t="s">
        <v>134</v>
      </c>
      <c r="D132" s="33" t="s">
        <v>129</v>
      </c>
      <c r="E132" s="25" t="s">
        <v>194</v>
      </c>
      <c r="F132" s="67"/>
      <c r="G132" s="23"/>
      <c r="H132" s="30">
        <f>I132+J132</f>
        <v>40000</v>
      </c>
      <c r="I132" s="30">
        <v>40000</v>
      </c>
      <c r="J132" s="30"/>
      <c r="K132" s="30"/>
    </row>
    <row r="133" spans="1:12" ht="33.75" customHeight="1" x14ac:dyDescent="0.2">
      <c r="B133" s="22">
        <v>1017622</v>
      </c>
      <c r="C133" s="22">
        <v>7622</v>
      </c>
      <c r="D133" s="22" t="s">
        <v>135</v>
      </c>
      <c r="E133" s="42" t="s">
        <v>136</v>
      </c>
      <c r="F133" s="24"/>
      <c r="G133" s="23"/>
      <c r="H133" s="30">
        <f>I133+J133</f>
        <v>250000</v>
      </c>
      <c r="I133" s="30">
        <v>250000</v>
      </c>
      <c r="J133" s="30"/>
      <c r="K133" s="30"/>
    </row>
    <row r="134" spans="1:12" ht="90.75" hidden="1" customHeight="1" x14ac:dyDescent="0.2">
      <c r="B134" s="22"/>
      <c r="C134" s="22"/>
      <c r="D134" s="22"/>
      <c r="E134" s="42"/>
      <c r="F134" s="32" t="s">
        <v>267</v>
      </c>
      <c r="G134" s="23" t="s">
        <v>155</v>
      </c>
      <c r="H134" s="29">
        <f>SUM(H135:H141)</f>
        <v>0</v>
      </c>
      <c r="I134" s="29">
        <f>SUM(I135:I141)</f>
        <v>0</v>
      </c>
      <c r="J134" s="29">
        <f>SUM(J135:J141)</f>
        <v>0</v>
      </c>
      <c r="K134" s="29">
        <f>SUM(K135:K141)</f>
        <v>0</v>
      </c>
      <c r="L134" s="29"/>
    </row>
    <row r="135" spans="1:12" s="135" customFormat="1" ht="77.45" hidden="1" customHeight="1" x14ac:dyDescent="0.25">
      <c r="A135" s="134"/>
      <c r="B135" s="119" t="s">
        <v>298</v>
      </c>
      <c r="C135" s="119" t="s">
        <v>290</v>
      </c>
      <c r="D135" s="119" t="s">
        <v>291</v>
      </c>
      <c r="E135" s="120" t="s">
        <v>299</v>
      </c>
      <c r="F135" s="24"/>
      <c r="G135" s="23"/>
      <c r="H135" s="30">
        <f>I135+J135</f>
        <v>0</v>
      </c>
      <c r="I135" s="30"/>
      <c r="J135" s="30"/>
      <c r="K135" s="30"/>
    </row>
    <row r="136" spans="1:12" s="135" customFormat="1" ht="64.900000000000006" hidden="1" customHeight="1" x14ac:dyDescent="0.25">
      <c r="A136" s="134"/>
      <c r="B136" s="22" t="s">
        <v>300</v>
      </c>
      <c r="C136" s="22" t="s">
        <v>301</v>
      </c>
      <c r="D136" s="22" t="s">
        <v>302</v>
      </c>
      <c r="E136" s="42" t="s">
        <v>359</v>
      </c>
      <c r="F136" s="24"/>
      <c r="G136" s="23"/>
      <c r="H136" s="30">
        <f t="shared" ref="H136:H141" si="7">I136+J136</f>
        <v>0</v>
      </c>
      <c r="I136" s="30"/>
      <c r="J136" s="30"/>
      <c r="K136" s="30"/>
    </row>
    <row r="137" spans="1:12" s="135" customFormat="1" ht="33.75" hidden="1" customHeight="1" x14ac:dyDescent="0.25">
      <c r="A137" s="134"/>
      <c r="B137" s="22" t="s">
        <v>303</v>
      </c>
      <c r="C137" s="22" t="s">
        <v>304</v>
      </c>
      <c r="D137" s="22" t="s">
        <v>305</v>
      </c>
      <c r="E137" s="42" t="s">
        <v>306</v>
      </c>
      <c r="F137" s="24"/>
      <c r="G137" s="23"/>
      <c r="H137" s="30">
        <f t="shared" si="7"/>
        <v>0</v>
      </c>
      <c r="I137" s="30"/>
      <c r="J137" s="30"/>
      <c r="K137" s="30"/>
    </row>
    <row r="138" spans="1:12" s="135" customFormat="1" ht="33.75" hidden="1" customHeight="1" x14ac:dyDescent="0.25">
      <c r="A138" s="134"/>
      <c r="B138" s="22" t="s">
        <v>307</v>
      </c>
      <c r="C138" s="22" t="s">
        <v>308</v>
      </c>
      <c r="D138" s="22" t="s">
        <v>305</v>
      </c>
      <c r="E138" s="42" t="s">
        <v>309</v>
      </c>
      <c r="F138" s="24"/>
      <c r="G138" s="23"/>
      <c r="H138" s="30">
        <f t="shared" si="7"/>
        <v>0</v>
      </c>
      <c r="I138" s="30"/>
      <c r="J138" s="30"/>
      <c r="K138" s="30"/>
    </row>
    <row r="139" spans="1:12" s="135" customFormat="1" ht="66" hidden="1" customHeight="1" x14ac:dyDescent="0.25">
      <c r="A139" s="134"/>
      <c r="B139" s="22" t="s">
        <v>310</v>
      </c>
      <c r="C139" s="22" t="s">
        <v>311</v>
      </c>
      <c r="D139" s="22" t="s">
        <v>312</v>
      </c>
      <c r="E139" s="42" t="s">
        <v>313</v>
      </c>
      <c r="F139" s="24"/>
      <c r="G139" s="23"/>
      <c r="H139" s="30">
        <f t="shared" si="7"/>
        <v>0</v>
      </c>
      <c r="I139" s="30"/>
      <c r="J139" s="30"/>
      <c r="K139" s="30"/>
    </row>
    <row r="140" spans="1:12" s="135" customFormat="1" ht="52.9" hidden="1" customHeight="1" x14ac:dyDescent="0.25">
      <c r="A140" s="134"/>
      <c r="B140" s="22" t="s">
        <v>314</v>
      </c>
      <c r="C140" s="22" t="s">
        <v>315</v>
      </c>
      <c r="D140" s="22" t="s">
        <v>121</v>
      </c>
      <c r="E140" s="42" t="s">
        <v>316</v>
      </c>
      <c r="F140" s="24"/>
      <c r="G140" s="23"/>
      <c r="H140" s="30">
        <f t="shared" si="7"/>
        <v>0</v>
      </c>
      <c r="I140" s="30"/>
      <c r="J140" s="30"/>
      <c r="K140" s="30"/>
    </row>
    <row r="141" spans="1:12" s="135" customFormat="1" ht="66" hidden="1" customHeight="1" x14ac:dyDescent="0.25">
      <c r="A141" s="134"/>
      <c r="B141" s="22" t="s">
        <v>317</v>
      </c>
      <c r="C141" s="22" t="s">
        <v>318</v>
      </c>
      <c r="D141" s="22" t="s">
        <v>129</v>
      </c>
      <c r="E141" s="42" t="s">
        <v>319</v>
      </c>
      <c r="F141" s="24"/>
      <c r="G141" s="23"/>
      <c r="H141" s="30">
        <f t="shared" si="7"/>
        <v>0</v>
      </c>
      <c r="I141" s="30"/>
      <c r="J141" s="30"/>
      <c r="K141" s="30"/>
    </row>
    <row r="142" spans="1:12" s="8" customFormat="1" ht="32.25" customHeight="1" x14ac:dyDescent="0.2">
      <c r="A142" s="7"/>
      <c r="B142" s="22"/>
      <c r="C142" s="31"/>
      <c r="D142" s="31"/>
      <c r="E142" s="94" t="s">
        <v>10</v>
      </c>
      <c r="F142" s="99"/>
      <c r="G142" s="94"/>
      <c r="H142" s="61">
        <f>I142+J142</f>
        <v>2909500</v>
      </c>
      <c r="I142" s="61">
        <f>I126+I117+I118+I134</f>
        <v>2909500</v>
      </c>
      <c r="J142" s="61">
        <f>J126+J117+J118+J134</f>
        <v>0</v>
      </c>
      <c r="K142" s="61">
        <f>K126+K117+K118+K134</f>
        <v>0</v>
      </c>
    </row>
    <row r="143" spans="1:12" ht="15.75" hidden="1" x14ac:dyDescent="0.2">
      <c r="B143" s="22"/>
      <c r="C143" s="22"/>
      <c r="D143" s="22"/>
      <c r="E143" s="23"/>
      <c r="F143" s="24"/>
      <c r="G143" s="23"/>
      <c r="H143" s="23">
        <f>I143+J143</f>
        <v>0</v>
      </c>
      <c r="I143" s="23"/>
      <c r="J143" s="23"/>
      <c r="K143" s="23"/>
    </row>
    <row r="144" spans="1:12" ht="15.75" hidden="1" x14ac:dyDescent="0.2">
      <c r="B144" s="22"/>
      <c r="C144" s="22"/>
      <c r="D144" s="22"/>
      <c r="E144" s="23"/>
      <c r="F144" s="24"/>
      <c r="G144" s="23"/>
      <c r="H144" s="23">
        <f>I144+J144</f>
        <v>0</v>
      </c>
      <c r="I144" s="23"/>
      <c r="J144" s="23"/>
      <c r="K144" s="23"/>
    </row>
    <row r="145" spans="2:11" ht="15.75" hidden="1" x14ac:dyDescent="0.2">
      <c r="B145" s="22"/>
      <c r="C145" s="22"/>
      <c r="D145" s="22"/>
      <c r="E145" s="23"/>
      <c r="F145" s="24"/>
      <c r="G145" s="23"/>
      <c r="H145" s="23">
        <f>I145+J145</f>
        <v>0</v>
      </c>
      <c r="I145" s="23"/>
      <c r="J145" s="23"/>
      <c r="K145" s="23"/>
    </row>
    <row r="146" spans="2:11" ht="74.25" customHeight="1" x14ac:dyDescent="0.2">
      <c r="B146" s="49">
        <v>1200000</v>
      </c>
      <c r="C146" s="102"/>
      <c r="D146" s="102"/>
      <c r="E146" s="97" t="s">
        <v>239</v>
      </c>
      <c r="F146" s="24"/>
      <c r="G146" s="23"/>
      <c r="H146" s="23"/>
      <c r="I146" s="23"/>
      <c r="J146" s="23"/>
      <c r="K146" s="23"/>
    </row>
    <row r="147" spans="2:11" ht="79.5" customHeight="1" x14ac:dyDescent="0.25">
      <c r="B147" s="49">
        <v>1210000</v>
      </c>
      <c r="C147" s="103"/>
      <c r="D147" s="103"/>
      <c r="E147" s="80" t="s">
        <v>239</v>
      </c>
      <c r="F147" s="24"/>
      <c r="G147" s="23"/>
      <c r="H147" s="23"/>
      <c r="I147" s="23"/>
      <c r="J147" s="23"/>
      <c r="K147" s="23"/>
    </row>
    <row r="148" spans="2:11" ht="98.25" customHeight="1" x14ac:dyDescent="0.2">
      <c r="B148" s="23"/>
      <c r="C148" s="23"/>
      <c r="D148" s="23"/>
      <c r="E148" s="23"/>
      <c r="F148" s="32" t="s">
        <v>395</v>
      </c>
      <c r="G148" s="23" t="s">
        <v>394</v>
      </c>
      <c r="H148" s="29">
        <f t="shared" ref="H148:H153" si="8">I148+J148</f>
        <v>32122865</v>
      </c>
      <c r="I148" s="29">
        <f>I149+I152+I165+I168</f>
        <v>30015205</v>
      </c>
      <c r="J148" s="29">
        <f>J149+J152+J165+J168</f>
        <v>2107660</v>
      </c>
      <c r="K148" s="29">
        <f>K149+K152+K165+K168</f>
        <v>2107660</v>
      </c>
    </row>
    <row r="149" spans="2:11" ht="59.45" customHeight="1" x14ac:dyDescent="0.2">
      <c r="B149" s="23">
        <v>1216011</v>
      </c>
      <c r="C149" s="23">
        <v>6011</v>
      </c>
      <c r="D149" s="33" t="s">
        <v>158</v>
      </c>
      <c r="E149" s="42" t="s">
        <v>36</v>
      </c>
      <c r="F149" s="24"/>
      <c r="G149" s="23"/>
      <c r="H149" s="30">
        <f t="shared" si="8"/>
        <v>10000</v>
      </c>
      <c r="I149" s="30">
        <v>10000</v>
      </c>
      <c r="J149" s="30">
        <f>J150+J151</f>
        <v>0</v>
      </c>
      <c r="K149" s="29"/>
    </row>
    <row r="150" spans="2:11" ht="102.75" hidden="1" customHeight="1" x14ac:dyDescent="0.2">
      <c r="B150" s="23"/>
      <c r="C150" s="23"/>
      <c r="D150" s="23"/>
      <c r="E150" s="47" t="s">
        <v>183</v>
      </c>
      <c r="F150" s="24" t="s">
        <v>193</v>
      </c>
      <c r="G150" s="23"/>
      <c r="H150" s="30">
        <f t="shared" si="8"/>
        <v>0</v>
      </c>
      <c r="I150" s="30"/>
      <c r="J150" s="30"/>
      <c r="K150" s="30"/>
    </row>
    <row r="151" spans="2:11" ht="45" hidden="1" customHeight="1" x14ac:dyDescent="0.2">
      <c r="B151" s="23"/>
      <c r="C151" s="23"/>
      <c r="D151" s="23"/>
      <c r="E151" s="23"/>
      <c r="F151" s="24" t="s">
        <v>157</v>
      </c>
      <c r="G151" s="23"/>
      <c r="H151" s="30">
        <f t="shared" si="8"/>
        <v>0</v>
      </c>
      <c r="I151" s="30">
        <v>0</v>
      </c>
      <c r="J151" s="30"/>
      <c r="K151" s="30"/>
    </row>
    <row r="152" spans="2:11" ht="57" customHeight="1" x14ac:dyDescent="0.25">
      <c r="B152" s="33" t="s">
        <v>11</v>
      </c>
      <c r="C152" s="33" t="s">
        <v>12</v>
      </c>
      <c r="D152" s="33" t="s">
        <v>13</v>
      </c>
      <c r="E152" s="25" t="s">
        <v>14</v>
      </c>
      <c r="F152" s="48" t="s">
        <v>379</v>
      </c>
      <c r="G152" s="23"/>
      <c r="H152" s="30">
        <f t="shared" si="8"/>
        <v>26728205</v>
      </c>
      <c r="I152" s="30">
        <v>26728205</v>
      </c>
      <c r="J152" s="29">
        <f>J153+J157+J160+J161+J158+J163+J162+J164</f>
        <v>0</v>
      </c>
      <c r="K152" s="29">
        <f>K153+K157+K160+K161+K158+K163+K162+K164</f>
        <v>0</v>
      </c>
    </row>
    <row r="153" spans="2:11" ht="136.5" hidden="1" customHeight="1" x14ac:dyDescent="0.2">
      <c r="B153" s="64"/>
      <c r="C153" s="64"/>
      <c r="D153" s="64"/>
      <c r="E153" s="68" t="s">
        <v>183</v>
      </c>
      <c r="F153" s="24" t="s">
        <v>361</v>
      </c>
      <c r="G153" s="23"/>
      <c r="H153" s="30">
        <f t="shared" si="8"/>
        <v>0</v>
      </c>
      <c r="I153" s="30"/>
      <c r="J153" s="30"/>
      <c r="K153" s="30"/>
    </row>
    <row r="154" spans="2:11" ht="90.75" hidden="1" customHeight="1" x14ac:dyDescent="0.2">
      <c r="B154" s="65"/>
      <c r="C154" s="65"/>
      <c r="D154" s="65"/>
      <c r="E154" s="65"/>
      <c r="F154" s="24" t="s">
        <v>148</v>
      </c>
      <c r="G154" s="23"/>
      <c r="H154" s="30">
        <v>0</v>
      </c>
      <c r="I154" s="30"/>
      <c r="J154" s="30"/>
      <c r="K154" s="30"/>
    </row>
    <row r="155" spans="2:11" ht="14.25" hidden="1" customHeight="1" x14ac:dyDescent="0.2">
      <c r="B155" s="65"/>
      <c r="C155" s="65"/>
      <c r="D155" s="65"/>
      <c r="E155" s="65"/>
      <c r="F155" s="24" t="s">
        <v>15</v>
      </c>
      <c r="G155" s="23"/>
      <c r="H155" s="30">
        <v>0</v>
      </c>
      <c r="I155" s="30"/>
      <c r="J155" s="30"/>
      <c r="K155" s="30"/>
    </row>
    <row r="156" spans="2:11" ht="173.25" hidden="1" customHeight="1" x14ac:dyDescent="0.2">
      <c r="B156" s="65"/>
      <c r="C156" s="65"/>
      <c r="D156" s="65"/>
      <c r="E156" s="65"/>
      <c r="F156" s="24" t="s">
        <v>182</v>
      </c>
      <c r="G156" s="23"/>
      <c r="H156" s="30">
        <f>I156</f>
        <v>0</v>
      </c>
      <c r="I156" s="30"/>
      <c r="J156" s="30"/>
      <c r="K156" s="30"/>
    </row>
    <row r="157" spans="2:11" ht="78" hidden="1" customHeight="1" x14ac:dyDescent="0.2">
      <c r="B157" s="65"/>
      <c r="C157" s="65"/>
      <c r="D157" s="65"/>
      <c r="E157" s="65"/>
      <c r="F157" s="81" t="s">
        <v>360</v>
      </c>
      <c r="G157" s="64"/>
      <c r="H157" s="82">
        <f>I157+J157</f>
        <v>0</v>
      </c>
      <c r="I157" s="82"/>
      <c r="J157" s="82"/>
      <c r="K157" s="82"/>
    </row>
    <row r="158" spans="2:11" ht="372" hidden="1" customHeight="1" x14ac:dyDescent="0.2">
      <c r="B158" s="65"/>
      <c r="C158" s="65"/>
      <c r="D158" s="65"/>
      <c r="E158" s="65"/>
      <c r="F158" s="81" t="s">
        <v>363</v>
      </c>
      <c r="G158" s="64"/>
      <c r="H158" s="82">
        <f>I158+J158</f>
        <v>0</v>
      </c>
      <c r="I158" s="82"/>
      <c r="J158" s="82"/>
      <c r="K158" s="82"/>
    </row>
    <row r="159" spans="2:11" ht="69" hidden="1" customHeight="1" x14ac:dyDescent="0.2">
      <c r="B159" s="65"/>
      <c r="C159" s="65"/>
      <c r="D159" s="65"/>
      <c r="E159" s="65"/>
      <c r="F159" s="81"/>
      <c r="G159" s="64"/>
      <c r="H159" s="82"/>
      <c r="I159" s="82"/>
      <c r="J159" s="82"/>
      <c r="K159" s="82"/>
    </row>
    <row r="160" spans="2:11" ht="60" hidden="1" customHeight="1" x14ac:dyDescent="0.2">
      <c r="B160" s="65"/>
      <c r="C160" s="65"/>
      <c r="D160" s="65"/>
      <c r="E160" s="65"/>
      <c r="F160" s="81"/>
      <c r="G160" s="64"/>
      <c r="H160" s="82"/>
      <c r="I160" s="82"/>
      <c r="J160" s="82">
        <v>0</v>
      </c>
      <c r="K160" s="82">
        <v>0</v>
      </c>
    </row>
    <row r="161" spans="2:11" ht="119.25" hidden="1" customHeight="1" x14ac:dyDescent="0.2">
      <c r="B161" s="65"/>
      <c r="C161" s="65"/>
      <c r="D161" s="65"/>
      <c r="E161" s="65"/>
      <c r="F161" s="81"/>
      <c r="G161" s="64"/>
      <c r="H161" s="82"/>
      <c r="I161" s="82"/>
      <c r="J161" s="82"/>
      <c r="K161" s="82"/>
    </row>
    <row r="162" spans="2:11" ht="1.5" hidden="1" customHeight="1" x14ac:dyDescent="0.2">
      <c r="B162" s="65"/>
      <c r="C162" s="65"/>
      <c r="D162" s="65"/>
      <c r="E162" s="65"/>
      <c r="F162" s="81"/>
      <c r="G162" s="64"/>
      <c r="H162" s="82"/>
      <c r="I162" s="82"/>
      <c r="J162" s="82"/>
      <c r="K162" s="82"/>
    </row>
    <row r="163" spans="2:11" ht="81.75" hidden="1" customHeight="1" x14ac:dyDescent="0.2">
      <c r="B163" s="65"/>
      <c r="C163" s="65"/>
      <c r="D163" s="65"/>
      <c r="E163" s="65"/>
      <c r="F163" s="81"/>
      <c r="G163" s="64"/>
      <c r="H163" s="82"/>
      <c r="I163" s="82"/>
      <c r="J163" s="82"/>
      <c r="K163" s="82"/>
    </row>
    <row r="164" spans="2:11" ht="171" hidden="1" customHeight="1" x14ac:dyDescent="0.2">
      <c r="B164" s="65"/>
      <c r="C164" s="65"/>
      <c r="D164" s="65"/>
      <c r="E164" s="65"/>
      <c r="F164" s="81" t="s">
        <v>364</v>
      </c>
      <c r="G164" s="64"/>
      <c r="H164" s="82">
        <f t="shared" ref="H164:H172" si="9">I164+J164</f>
        <v>0</v>
      </c>
      <c r="I164" s="82"/>
      <c r="J164" s="82"/>
      <c r="K164" s="82"/>
    </row>
    <row r="165" spans="2:11" ht="66" customHeight="1" x14ac:dyDescent="0.2">
      <c r="B165" s="23">
        <v>1217310</v>
      </c>
      <c r="C165" s="23">
        <v>7310</v>
      </c>
      <c r="D165" s="33" t="s">
        <v>21</v>
      </c>
      <c r="E165" s="42" t="s">
        <v>160</v>
      </c>
      <c r="F165" s="24" t="s">
        <v>376</v>
      </c>
      <c r="G165" s="23"/>
      <c r="H165" s="30">
        <f t="shared" si="9"/>
        <v>2107660</v>
      </c>
      <c r="I165" s="30">
        <v>0</v>
      </c>
      <c r="J165" s="30">
        <v>2107660</v>
      </c>
      <c r="K165" s="30">
        <f>J165</f>
        <v>2107660</v>
      </c>
    </row>
    <row r="166" spans="2:11" ht="4.5" hidden="1" customHeight="1" x14ac:dyDescent="0.2">
      <c r="B166" s="65"/>
      <c r="C166" s="65"/>
      <c r="D166" s="65"/>
      <c r="E166" s="65"/>
      <c r="F166" s="81"/>
      <c r="G166" s="64"/>
      <c r="H166" s="30">
        <f t="shared" si="9"/>
        <v>0</v>
      </c>
      <c r="I166" s="82"/>
      <c r="J166" s="82"/>
      <c r="K166" s="82"/>
    </row>
    <row r="167" spans="2:11" ht="155.25" hidden="1" customHeight="1" x14ac:dyDescent="0.2">
      <c r="B167" s="33" t="s">
        <v>20</v>
      </c>
      <c r="C167" s="33" t="s">
        <v>7</v>
      </c>
      <c r="D167" s="33" t="s">
        <v>8</v>
      </c>
      <c r="E167" s="25" t="s">
        <v>9</v>
      </c>
      <c r="F167" s="81" t="s">
        <v>354</v>
      </c>
      <c r="G167" s="64"/>
      <c r="H167" s="30">
        <f t="shared" si="9"/>
        <v>0</v>
      </c>
      <c r="I167" s="82"/>
      <c r="J167" s="82"/>
      <c r="K167" s="82"/>
    </row>
    <row r="168" spans="2:11" ht="57" customHeight="1" x14ac:dyDescent="0.2">
      <c r="B168" s="49">
        <v>1217693</v>
      </c>
      <c r="C168" s="49">
        <v>7693</v>
      </c>
      <c r="D168" s="43" t="s">
        <v>8</v>
      </c>
      <c r="E168" s="25" t="s">
        <v>16</v>
      </c>
      <c r="F168" s="24" t="s">
        <v>380</v>
      </c>
      <c r="G168" s="23"/>
      <c r="H168" s="30">
        <f t="shared" si="9"/>
        <v>3277000</v>
      </c>
      <c r="I168" s="30">
        <v>3277000</v>
      </c>
      <c r="J168" s="30">
        <v>0</v>
      </c>
      <c r="K168" s="30">
        <v>0</v>
      </c>
    </row>
    <row r="169" spans="2:11" ht="150" hidden="1" customHeight="1" x14ac:dyDescent="0.2">
      <c r="B169" s="104"/>
      <c r="C169" s="104"/>
      <c r="D169" s="105"/>
      <c r="E169" s="106" t="s">
        <v>183</v>
      </c>
      <c r="F169" s="83" t="s">
        <v>187</v>
      </c>
      <c r="G169" s="66"/>
      <c r="H169" s="84">
        <f t="shared" si="9"/>
        <v>0</v>
      </c>
      <c r="I169" s="84"/>
      <c r="J169" s="84">
        <v>0</v>
      </c>
      <c r="K169" s="84"/>
    </row>
    <row r="170" spans="2:11" ht="49.5" hidden="1" customHeight="1" x14ac:dyDescent="0.2">
      <c r="B170" s="49"/>
      <c r="C170" s="49"/>
      <c r="D170" s="43"/>
      <c r="E170" s="25"/>
      <c r="F170" s="24" t="s">
        <v>191</v>
      </c>
      <c r="G170" s="23"/>
      <c r="H170" s="30">
        <f t="shared" si="9"/>
        <v>0</v>
      </c>
      <c r="I170" s="30"/>
      <c r="J170" s="30">
        <v>0</v>
      </c>
      <c r="K170" s="30">
        <v>0</v>
      </c>
    </row>
    <row r="171" spans="2:11" ht="95.25" hidden="1" customHeight="1" x14ac:dyDescent="0.2">
      <c r="B171" s="49"/>
      <c r="C171" s="49"/>
      <c r="D171" s="43"/>
      <c r="E171" s="25"/>
      <c r="F171" s="32" t="s">
        <v>243</v>
      </c>
      <c r="G171" s="23" t="s">
        <v>156</v>
      </c>
      <c r="H171" s="29">
        <f t="shared" si="9"/>
        <v>0</v>
      </c>
      <c r="I171" s="29">
        <f>I173+I174+I176+I177+I178+I172+I175+I179+I180</f>
        <v>0</v>
      </c>
      <c r="J171" s="29">
        <f>J173+J174+J176+J177+J178+J172+J175+J179+J180+J182+J181</f>
        <v>0</v>
      </c>
      <c r="K171" s="29">
        <f>K173+K174+K176+K177+K178+K172+K175+K179+K180+K182+K181</f>
        <v>0</v>
      </c>
    </row>
    <row r="172" spans="2:11" ht="37.5" hidden="1" customHeight="1" x14ac:dyDescent="0.2">
      <c r="B172" s="49">
        <v>1217310</v>
      </c>
      <c r="C172" s="49">
        <v>7310</v>
      </c>
      <c r="D172" s="43" t="s">
        <v>21</v>
      </c>
      <c r="E172" s="25" t="s">
        <v>160</v>
      </c>
      <c r="F172" s="24"/>
      <c r="G172" s="23"/>
      <c r="H172" s="30">
        <f t="shared" si="9"/>
        <v>0</v>
      </c>
      <c r="I172" s="30">
        <v>0</v>
      </c>
      <c r="J172" s="30"/>
      <c r="K172" s="30"/>
    </row>
    <row r="173" spans="2:11" ht="39.6" hidden="1" customHeight="1" x14ac:dyDescent="0.2">
      <c r="B173" s="49">
        <v>1217321</v>
      </c>
      <c r="C173" s="49">
        <v>7321</v>
      </c>
      <c r="D173" s="43" t="s">
        <v>21</v>
      </c>
      <c r="E173" s="25" t="s">
        <v>170</v>
      </c>
      <c r="F173" s="24"/>
      <c r="G173" s="23"/>
      <c r="H173" s="30">
        <f t="shared" ref="H173:H188" si="10">I173+J173</f>
        <v>0</v>
      </c>
      <c r="I173" s="30">
        <v>0</v>
      </c>
      <c r="J173" s="30"/>
      <c r="K173" s="30"/>
    </row>
    <row r="174" spans="2:11" ht="85.5" hidden="1" customHeight="1" x14ac:dyDescent="0.2">
      <c r="B174" s="49">
        <v>1211020</v>
      </c>
      <c r="C174" s="49">
        <v>1020</v>
      </c>
      <c r="D174" s="43" t="s">
        <v>167</v>
      </c>
      <c r="E174" s="25" t="s">
        <v>249</v>
      </c>
      <c r="F174" s="24"/>
      <c r="G174" s="23"/>
      <c r="H174" s="30">
        <f t="shared" si="10"/>
        <v>0</v>
      </c>
      <c r="I174" s="30">
        <v>0</v>
      </c>
      <c r="J174" s="30"/>
      <c r="K174" s="30"/>
    </row>
    <row r="175" spans="2:11" ht="33" hidden="1" customHeight="1" x14ac:dyDescent="0.2">
      <c r="B175" s="49">
        <v>1217321</v>
      </c>
      <c r="C175" s="49">
        <v>7321</v>
      </c>
      <c r="D175" s="43" t="s">
        <v>21</v>
      </c>
      <c r="E175" s="25" t="s">
        <v>170</v>
      </c>
      <c r="F175" s="24"/>
      <c r="G175" s="23"/>
      <c r="H175" s="30">
        <f>I175+J175</f>
        <v>0</v>
      </c>
      <c r="I175" s="30">
        <v>0</v>
      </c>
      <c r="J175" s="30"/>
      <c r="K175" s="30"/>
    </row>
    <row r="176" spans="2:11" ht="38.25" hidden="1" customHeight="1" x14ac:dyDescent="0.2">
      <c r="B176" s="49">
        <v>1217322</v>
      </c>
      <c r="C176" s="49">
        <v>7322</v>
      </c>
      <c r="D176" s="43" t="s">
        <v>21</v>
      </c>
      <c r="E176" s="25" t="s">
        <v>278</v>
      </c>
      <c r="F176" s="24"/>
      <c r="G176" s="23"/>
      <c r="H176" s="30">
        <f t="shared" si="10"/>
        <v>0</v>
      </c>
      <c r="I176" s="30">
        <v>0</v>
      </c>
      <c r="J176" s="30"/>
      <c r="K176" s="30"/>
    </row>
    <row r="177" spans="2:11" ht="48.75" hidden="1" customHeight="1" x14ac:dyDescent="0.2">
      <c r="B177" s="49">
        <v>1216011</v>
      </c>
      <c r="C177" s="49">
        <v>6011</v>
      </c>
      <c r="D177" s="43" t="s">
        <v>158</v>
      </c>
      <c r="E177" s="25" t="s">
        <v>36</v>
      </c>
      <c r="F177" s="24" t="s">
        <v>169</v>
      </c>
      <c r="G177" s="23"/>
      <c r="H177" s="30">
        <f t="shared" si="10"/>
        <v>0</v>
      </c>
      <c r="I177" s="30">
        <v>0</v>
      </c>
      <c r="J177" s="30"/>
      <c r="K177" s="30"/>
    </row>
    <row r="178" spans="2:11" ht="51.75" hidden="1" customHeight="1" x14ac:dyDescent="0.2">
      <c r="B178" s="49">
        <v>1216013</v>
      </c>
      <c r="C178" s="49">
        <v>6013</v>
      </c>
      <c r="D178" s="43" t="s">
        <v>13</v>
      </c>
      <c r="E178" s="25" t="s">
        <v>206</v>
      </c>
      <c r="F178" s="24"/>
      <c r="G178" s="23"/>
      <c r="H178" s="30">
        <f t="shared" si="10"/>
        <v>0</v>
      </c>
      <c r="I178" s="30">
        <v>0</v>
      </c>
      <c r="J178" s="30">
        <f>2310000-2310000</f>
        <v>0</v>
      </c>
      <c r="K178" s="30">
        <f>J178</f>
        <v>0</v>
      </c>
    </row>
    <row r="179" spans="2:11" ht="141" hidden="1" customHeight="1" x14ac:dyDescent="0.2">
      <c r="B179" s="49">
        <v>1217321</v>
      </c>
      <c r="C179" s="49">
        <v>7321</v>
      </c>
      <c r="D179" s="43" t="s">
        <v>21</v>
      </c>
      <c r="E179" s="25" t="s">
        <v>170</v>
      </c>
      <c r="F179" s="24" t="s">
        <v>188</v>
      </c>
      <c r="G179" s="23"/>
      <c r="H179" s="30">
        <f t="shared" si="10"/>
        <v>0</v>
      </c>
      <c r="I179" s="30">
        <v>0</v>
      </c>
      <c r="J179" s="30"/>
      <c r="K179" s="30"/>
    </row>
    <row r="180" spans="2:11" ht="82.5" hidden="1" customHeight="1" x14ac:dyDescent="0.2">
      <c r="B180" s="49">
        <v>1217330</v>
      </c>
      <c r="C180" s="49">
        <v>7330</v>
      </c>
      <c r="D180" s="43" t="s">
        <v>21</v>
      </c>
      <c r="E180" s="25" t="s">
        <v>202</v>
      </c>
      <c r="F180" s="24" t="s">
        <v>25</v>
      </c>
      <c r="G180" s="23"/>
      <c r="H180" s="30">
        <f t="shared" si="10"/>
        <v>0</v>
      </c>
      <c r="I180" s="30">
        <v>0</v>
      </c>
      <c r="J180" s="30"/>
      <c r="K180" s="30"/>
    </row>
    <row r="181" spans="2:11" ht="39" hidden="1" customHeight="1" x14ac:dyDescent="0.2">
      <c r="B181" s="49">
        <v>1217330</v>
      </c>
      <c r="C181" s="49">
        <v>7330</v>
      </c>
      <c r="D181" s="43" t="s">
        <v>21</v>
      </c>
      <c r="E181" s="25" t="s">
        <v>202</v>
      </c>
      <c r="F181" s="24"/>
      <c r="G181" s="23"/>
      <c r="H181" s="30">
        <f t="shared" si="10"/>
        <v>0</v>
      </c>
      <c r="I181" s="30">
        <v>0</v>
      </c>
      <c r="J181" s="30">
        <f>7000000-7000000</f>
        <v>0</v>
      </c>
      <c r="K181" s="30">
        <f>J181</f>
        <v>0</v>
      </c>
    </row>
    <row r="182" spans="2:11" ht="64.5" hidden="1" customHeight="1" x14ac:dyDescent="0.2">
      <c r="B182" s="49" t="s">
        <v>207</v>
      </c>
      <c r="C182" s="49" t="s">
        <v>208</v>
      </c>
      <c r="D182" s="43" t="s">
        <v>8</v>
      </c>
      <c r="E182" s="25" t="s">
        <v>209</v>
      </c>
      <c r="F182" s="24"/>
      <c r="G182" s="23"/>
      <c r="H182" s="30">
        <f>I182+J182</f>
        <v>0</v>
      </c>
      <c r="I182" s="30">
        <v>0</v>
      </c>
      <c r="J182" s="30">
        <f>2600000-2600000</f>
        <v>0</v>
      </c>
      <c r="K182" s="30">
        <f>J182</f>
        <v>0</v>
      </c>
    </row>
    <row r="183" spans="2:11" ht="75" customHeight="1" x14ac:dyDescent="0.2">
      <c r="B183" s="33" t="s">
        <v>20</v>
      </c>
      <c r="C183" s="33" t="s">
        <v>7</v>
      </c>
      <c r="D183" s="33" t="s">
        <v>8</v>
      </c>
      <c r="E183" s="25" t="s">
        <v>9</v>
      </c>
      <c r="F183" s="51" t="s">
        <v>245</v>
      </c>
      <c r="G183" s="23" t="s">
        <v>246</v>
      </c>
      <c r="H183" s="29">
        <f>I183+J183</f>
        <v>10000</v>
      </c>
      <c r="I183" s="29">
        <v>10000</v>
      </c>
      <c r="J183" s="29">
        <f>J185+J186</f>
        <v>0</v>
      </c>
      <c r="K183" s="29">
        <f>K185+K186</f>
        <v>0</v>
      </c>
    </row>
    <row r="184" spans="2:11" ht="81.599999999999994" hidden="1" customHeight="1" x14ac:dyDescent="0.2">
      <c r="B184" s="33"/>
      <c r="C184" s="33"/>
      <c r="D184" s="33"/>
      <c r="E184" s="25"/>
      <c r="F184" s="50"/>
      <c r="G184" s="23"/>
      <c r="H184" s="30">
        <f t="shared" si="10"/>
        <v>0</v>
      </c>
      <c r="I184" s="30"/>
      <c r="J184" s="30">
        <v>0</v>
      </c>
      <c r="K184" s="30">
        <v>0</v>
      </c>
    </row>
    <row r="185" spans="2:11" ht="59.25" hidden="1" customHeight="1" x14ac:dyDescent="0.2">
      <c r="F185" s="50"/>
      <c r="G185" s="23"/>
      <c r="H185" s="30"/>
      <c r="I185" s="30"/>
      <c r="J185" s="30"/>
      <c r="K185" s="30"/>
    </row>
    <row r="186" spans="2:11" ht="53.25" hidden="1" customHeight="1" x14ac:dyDescent="0.2">
      <c r="B186" s="33"/>
      <c r="C186" s="33"/>
      <c r="D186" s="33"/>
      <c r="E186" s="25"/>
      <c r="F186" s="50"/>
      <c r="G186" s="23"/>
      <c r="H186" s="30"/>
      <c r="I186" s="30"/>
      <c r="J186" s="30">
        <v>0</v>
      </c>
      <c r="K186" s="30">
        <v>0</v>
      </c>
    </row>
    <row r="187" spans="2:11" ht="86.25" customHeight="1" x14ac:dyDescent="0.2">
      <c r="B187" s="33" t="s">
        <v>20</v>
      </c>
      <c r="C187" s="33" t="s">
        <v>7</v>
      </c>
      <c r="D187" s="33" t="s">
        <v>8</v>
      </c>
      <c r="E187" s="25" t="s">
        <v>9</v>
      </c>
      <c r="F187" s="51" t="s">
        <v>250</v>
      </c>
      <c r="G187" s="23" t="s">
        <v>251</v>
      </c>
      <c r="H187" s="29">
        <f t="shared" si="10"/>
        <v>3000</v>
      </c>
      <c r="I187" s="29">
        <v>3000</v>
      </c>
      <c r="J187" s="29">
        <v>0</v>
      </c>
      <c r="K187" s="29">
        <v>0</v>
      </c>
    </row>
    <row r="188" spans="2:11" ht="111.75" customHeight="1" x14ac:dyDescent="0.2">
      <c r="B188" s="33" t="s">
        <v>22</v>
      </c>
      <c r="C188" s="33" t="s">
        <v>23</v>
      </c>
      <c r="D188" s="33" t="s">
        <v>13</v>
      </c>
      <c r="E188" s="25" t="s">
        <v>24</v>
      </c>
      <c r="F188" s="32" t="s">
        <v>396</v>
      </c>
      <c r="G188" s="23" t="s">
        <v>397</v>
      </c>
      <c r="H188" s="29">
        <f t="shared" si="10"/>
        <v>87600</v>
      </c>
      <c r="I188" s="29">
        <v>87600</v>
      </c>
      <c r="J188" s="29">
        <v>0</v>
      </c>
      <c r="K188" s="29">
        <v>0</v>
      </c>
    </row>
    <row r="189" spans="2:11" ht="73.5" customHeight="1" x14ac:dyDescent="0.2">
      <c r="B189" s="33"/>
      <c r="C189" s="33"/>
      <c r="D189" s="33"/>
      <c r="E189" s="25"/>
      <c r="F189" s="51" t="s">
        <v>382</v>
      </c>
      <c r="G189" s="23" t="s">
        <v>378</v>
      </c>
      <c r="H189" s="29">
        <f>I189+J189</f>
        <v>1744800</v>
      </c>
      <c r="I189" s="29">
        <f>I190+I191</f>
        <v>1744800</v>
      </c>
      <c r="J189" s="29">
        <f>J190+J191+J192</f>
        <v>0</v>
      </c>
      <c r="K189" s="29">
        <f>K190+K191</f>
        <v>0</v>
      </c>
    </row>
    <row r="190" spans="2:11" ht="56.25" customHeight="1" x14ac:dyDescent="0.2">
      <c r="B190" s="33" t="s">
        <v>11</v>
      </c>
      <c r="C190" s="33" t="s">
        <v>12</v>
      </c>
      <c r="D190" s="33" t="s">
        <v>13</v>
      </c>
      <c r="E190" s="25" t="s">
        <v>14</v>
      </c>
      <c r="F190" s="24" t="s">
        <v>379</v>
      </c>
      <c r="G190" s="23"/>
      <c r="H190" s="29">
        <f>I190+J190</f>
        <v>853800</v>
      </c>
      <c r="I190" s="29">
        <v>853800</v>
      </c>
      <c r="J190" s="29"/>
      <c r="K190" s="29"/>
    </row>
    <row r="191" spans="2:11" ht="57" customHeight="1" x14ac:dyDescent="0.2">
      <c r="B191" s="33" t="s">
        <v>26</v>
      </c>
      <c r="C191" s="33" t="s">
        <v>27</v>
      </c>
      <c r="D191" s="33" t="s">
        <v>28</v>
      </c>
      <c r="E191" s="25" t="s">
        <v>29</v>
      </c>
      <c r="F191" s="50" t="s">
        <v>379</v>
      </c>
      <c r="G191" s="23"/>
      <c r="H191" s="29">
        <f>I191+J191</f>
        <v>891000</v>
      </c>
      <c r="I191" s="29">
        <f>738900+152100</f>
        <v>891000</v>
      </c>
      <c r="J191" s="29"/>
      <c r="K191" s="29"/>
    </row>
    <row r="192" spans="2:11" ht="57.75" hidden="1" customHeight="1" x14ac:dyDescent="0.2">
      <c r="B192" s="33"/>
      <c r="C192" s="33"/>
      <c r="D192" s="33"/>
      <c r="E192" s="25"/>
      <c r="F192" s="50"/>
      <c r="G192" s="23"/>
      <c r="H192" s="29"/>
      <c r="I192" s="29"/>
      <c r="J192" s="29"/>
      <c r="K192" s="29"/>
    </row>
    <row r="193" spans="2:11" ht="123" customHeight="1" x14ac:dyDescent="0.2">
      <c r="B193" s="33" t="s">
        <v>11</v>
      </c>
      <c r="C193" s="33" t="s">
        <v>12</v>
      </c>
      <c r="D193" s="33" t="s">
        <v>13</v>
      </c>
      <c r="E193" s="25" t="s">
        <v>14</v>
      </c>
      <c r="F193" s="50" t="s">
        <v>398</v>
      </c>
      <c r="G193" s="23" t="s">
        <v>399</v>
      </c>
      <c r="H193" s="29">
        <f>I193+J193</f>
        <v>100000</v>
      </c>
      <c r="I193" s="29">
        <v>100000</v>
      </c>
      <c r="J193" s="29">
        <f>J194+J195</f>
        <v>0</v>
      </c>
      <c r="K193" s="29">
        <f>K194+K195</f>
        <v>0</v>
      </c>
    </row>
    <row r="194" spans="2:11" ht="48.75" hidden="1" customHeight="1" x14ac:dyDescent="0.2">
      <c r="B194" s="69"/>
      <c r="C194" s="69"/>
      <c r="D194" s="69"/>
      <c r="E194" s="70"/>
      <c r="F194" s="50" t="s">
        <v>210</v>
      </c>
      <c r="G194" s="23"/>
      <c r="H194" s="30">
        <f>I194+J194</f>
        <v>0</v>
      </c>
      <c r="I194" s="30"/>
      <c r="J194" s="30"/>
      <c r="K194" s="30"/>
    </row>
    <row r="195" spans="2:11" ht="79.150000000000006" hidden="1" customHeight="1" x14ac:dyDescent="0.2">
      <c r="B195" s="71"/>
      <c r="C195" s="71"/>
      <c r="D195" s="71"/>
      <c r="E195" s="72"/>
      <c r="F195" s="50"/>
      <c r="G195" s="23"/>
      <c r="H195" s="30"/>
      <c r="I195" s="30"/>
      <c r="J195" s="30"/>
      <c r="K195" s="30"/>
    </row>
    <row r="196" spans="2:11" ht="76.5" hidden="1" customHeight="1" x14ac:dyDescent="0.2">
      <c r="B196" s="33"/>
      <c r="C196" s="33"/>
      <c r="D196" s="33"/>
      <c r="E196" s="25"/>
      <c r="F196" s="51" t="s">
        <v>344</v>
      </c>
      <c r="G196" s="23" t="s">
        <v>181</v>
      </c>
      <c r="H196" s="29">
        <f>H198+H199</f>
        <v>0</v>
      </c>
      <c r="I196" s="29">
        <f>I198+I199</f>
        <v>0</v>
      </c>
      <c r="J196" s="29">
        <f>J198+J199</f>
        <v>0</v>
      </c>
      <c r="K196" s="29">
        <f>K198+K199</f>
        <v>0</v>
      </c>
    </row>
    <row r="197" spans="2:11" ht="50.25" hidden="1" customHeight="1" x14ac:dyDescent="0.2">
      <c r="B197" s="33"/>
      <c r="C197" s="33"/>
      <c r="D197" s="33"/>
      <c r="E197" s="25"/>
      <c r="F197" s="50"/>
      <c r="G197" s="23"/>
      <c r="H197" s="30"/>
      <c r="I197" s="30"/>
      <c r="J197" s="30"/>
      <c r="K197" s="30"/>
    </row>
    <row r="198" spans="2:11" ht="91.5" hidden="1" customHeight="1" x14ac:dyDescent="0.2">
      <c r="B198" s="33" t="s">
        <v>162</v>
      </c>
      <c r="C198" s="33" t="s">
        <v>163</v>
      </c>
      <c r="D198" s="33" t="s">
        <v>165</v>
      </c>
      <c r="E198" s="25" t="s">
        <v>164</v>
      </c>
      <c r="F198" s="50" t="s">
        <v>362</v>
      </c>
      <c r="G198" s="23"/>
      <c r="H198" s="30">
        <f t="shared" ref="H198:H203" si="11">I198+J198</f>
        <v>0</v>
      </c>
      <c r="I198" s="30"/>
      <c r="J198" s="30"/>
      <c r="K198" s="30"/>
    </row>
    <row r="199" spans="2:11" ht="189" hidden="1" customHeight="1" x14ac:dyDescent="0.2">
      <c r="B199" s="33" t="s">
        <v>343</v>
      </c>
      <c r="C199" s="33" t="s">
        <v>330</v>
      </c>
      <c r="D199" s="33" t="s">
        <v>8</v>
      </c>
      <c r="E199" s="25" t="s">
        <v>346</v>
      </c>
      <c r="F199" s="50" t="s">
        <v>345</v>
      </c>
      <c r="G199" s="23"/>
      <c r="H199" s="30">
        <f t="shared" si="11"/>
        <v>0</v>
      </c>
      <c r="I199" s="30"/>
      <c r="J199" s="30"/>
      <c r="K199" s="30"/>
    </row>
    <row r="200" spans="2:11" ht="69" customHeight="1" x14ac:dyDescent="0.2">
      <c r="B200" s="33"/>
      <c r="C200" s="33"/>
      <c r="D200" s="33"/>
      <c r="E200" s="25"/>
      <c r="F200" s="50" t="s">
        <v>211</v>
      </c>
      <c r="G200" s="23" t="s">
        <v>244</v>
      </c>
      <c r="H200" s="29">
        <f t="shared" si="11"/>
        <v>6893685</v>
      </c>
      <c r="I200" s="29">
        <f>I202+I203</f>
        <v>0</v>
      </c>
      <c r="J200" s="29">
        <f>J202+J203+J201</f>
        <v>6893685</v>
      </c>
      <c r="K200" s="29">
        <f>K202+K203+K201</f>
        <v>6893685</v>
      </c>
    </row>
    <row r="201" spans="2:11" ht="35.25" hidden="1" customHeight="1" x14ac:dyDescent="0.2">
      <c r="B201" s="33" t="s">
        <v>34</v>
      </c>
      <c r="C201" s="33" t="s">
        <v>35</v>
      </c>
      <c r="D201" s="33" t="s">
        <v>158</v>
      </c>
      <c r="E201" s="25" t="s">
        <v>36</v>
      </c>
      <c r="F201" s="50"/>
      <c r="G201" s="23"/>
      <c r="H201" s="30">
        <f t="shared" si="11"/>
        <v>0</v>
      </c>
      <c r="I201" s="30">
        <v>0</v>
      </c>
      <c r="J201" s="30">
        <f>2084000-2084000</f>
        <v>0</v>
      </c>
      <c r="K201" s="30">
        <v>0</v>
      </c>
    </row>
    <row r="202" spans="2:11" ht="35.25" hidden="1" customHeight="1" x14ac:dyDescent="0.2">
      <c r="B202" s="33" t="s">
        <v>17</v>
      </c>
      <c r="C202" s="33" t="s">
        <v>18</v>
      </c>
      <c r="D202" s="33" t="s">
        <v>13</v>
      </c>
      <c r="E202" s="25" t="s">
        <v>19</v>
      </c>
      <c r="F202" s="50"/>
      <c r="G202" s="23"/>
      <c r="H202" s="30">
        <f t="shared" si="11"/>
        <v>0</v>
      </c>
      <c r="I202" s="30">
        <v>0</v>
      </c>
      <c r="J202" s="30">
        <f>5277800+253544+174230-5705574</f>
        <v>0</v>
      </c>
      <c r="K202" s="30">
        <f>J202</f>
        <v>0</v>
      </c>
    </row>
    <row r="203" spans="2:11" ht="84.75" customHeight="1" x14ac:dyDescent="0.2">
      <c r="B203" s="33" t="s">
        <v>159</v>
      </c>
      <c r="C203" s="33" t="s">
        <v>161</v>
      </c>
      <c r="D203" s="33" t="s">
        <v>21</v>
      </c>
      <c r="E203" s="25" t="s">
        <v>160</v>
      </c>
      <c r="F203" s="50" t="s">
        <v>376</v>
      </c>
      <c r="G203" s="23"/>
      <c r="H203" s="30">
        <f t="shared" si="11"/>
        <v>6893685</v>
      </c>
      <c r="I203" s="30">
        <v>0</v>
      </c>
      <c r="J203" s="30">
        <v>6893685</v>
      </c>
      <c r="K203" s="30">
        <f>J203</f>
        <v>6893685</v>
      </c>
    </row>
    <row r="204" spans="2:11" ht="75.75" hidden="1" customHeight="1" x14ac:dyDescent="0.2">
      <c r="B204" s="33"/>
      <c r="C204" s="33"/>
      <c r="D204" s="33"/>
      <c r="E204" s="25"/>
      <c r="F204" s="51"/>
      <c r="G204" s="23"/>
      <c r="H204" s="29"/>
      <c r="I204" s="29"/>
      <c r="J204" s="29"/>
      <c r="K204" s="29">
        <f>K205</f>
        <v>0</v>
      </c>
    </row>
    <row r="205" spans="2:11" ht="70.5" hidden="1" customHeight="1" x14ac:dyDescent="0.2">
      <c r="B205" s="33"/>
      <c r="C205" s="33"/>
      <c r="D205" s="33"/>
      <c r="E205" s="25"/>
      <c r="F205" s="50"/>
      <c r="G205" s="23"/>
      <c r="H205" s="30"/>
      <c r="I205" s="30"/>
      <c r="J205" s="30"/>
      <c r="K205" s="30">
        <v>0</v>
      </c>
    </row>
    <row r="206" spans="2:11" ht="48" hidden="1" customHeight="1" x14ac:dyDescent="0.2">
      <c r="B206" s="33"/>
      <c r="C206" s="33"/>
      <c r="D206" s="33"/>
      <c r="E206" s="25"/>
      <c r="F206" s="50"/>
      <c r="G206" s="23"/>
      <c r="H206" s="30"/>
      <c r="I206" s="30"/>
      <c r="J206" s="30"/>
      <c r="K206" s="30"/>
    </row>
    <row r="207" spans="2:11" ht="63.6" hidden="1" customHeight="1" x14ac:dyDescent="0.25">
      <c r="B207" s="52"/>
      <c r="C207" s="52"/>
      <c r="D207" s="52"/>
      <c r="E207" s="52"/>
      <c r="F207" s="127" t="s">
        <v>275</v>
      </c>
      <c r="G207" s="128" t="s">
        <v>179</v>
      </c>
      <c r="H207" s="130">
        <f>I207+J207</f>
        <v>0</v>
      </c>
      <c r="I207" s="130">
        <f>I208+I209+I211+I210</f>
        <v>0</v>
      </c>
      <c r="J207" s="130">
        <f>J208+J209+J211+J210</f>
        <v>0</v>
      </c>
      <c r="K207" s="130">
        <f>K208+K209+K211+K210</f>
        <v>0</v>
      </c>
    </row>
    <row r="208" spans="2:11" ht="49.9" hidden="1" customHeight="1" x14ac:dyDescent="0.25">
      <c r="B208" s="119" t="s">
        <v>34</v>
      </c>
      <c r="C208" s="119" t="s">
        <v>35</v>
      </c>
      <c r="D208" s="119" t="s">
        <v>158</v>
      </c>
      <c r="E208" s="120" t="s">
        <v>36</v>
      </c>
      <c r="F208" s="127"/>
      <c r="G208" s="53"/>
      <c r="H208" s="129">
        <f t="shared" ref="H208:H217" si="12">I208+J208</f>
        <v>0</v>
      </c>
      <c r="I208" s="129"/>
      <c r="J208" s="129"/>
      <c r="K208" s="129"/>
    </row>
    <row r="209" spans="2:12" ht="54.6" hidden="1" customHeight="1" x14ac:dyDescent="0.25">
      <c r="B209" s="33" t="s">
        <v>11</v>
      </c>
      <c r="C209" s="33" t="s">
        <v>12</v>
      </c>
      <c r="D209" s="33" t="s">
        <v>13</v>
      </c>
      <c r="E209" s="25" t="s">
        <v>14</v>
      </c>
      <c r="F209" s="127"/>
      <c r="G209" s="53"/>
      <c r="H209" s="129">
        <f t="shared" si="12"/>
        <v>0</v>
      </c>
      <c r="I209" s="129"/>
      <c r="J209" s="129"/>
      <c r="K209" s="129"/>
    </row>
    <row r="210" spans="2:12" ht="54.6" hidden="1" customHeight="1" x14ac:dyDescent="0.25">
      <c r="B210" s="33" t="s">
        <v>20</v>
      </c>
      <c r="C210" s="33" t="s">
        <v>7</v>
      </c>
      <c r="D210" s="33" t="s">
        <v>8</v>
      </c>
      <c r="E210" s="25" t="s">
        <v>9</v>
      </c>
      <c r="F210" s="127"/>
      <c r="G210" s="53"/>
      <c r="H210" s="129">
        <f>I210+J210</f>
        <v>0</v>
      </c>
      <c r="I210" s="129"/>
      <c r="J210" s="129"/>
      <c r="K210" s="129"/>
    </row>
    <row r="211" spans="2:12" ht="84.75" hidden="1" customHeight="1" x14ac:dyDescent="0.25">
      <c r="B211" s="33" t="s">
        <v>162</v>
      </c>
      <c r="C211" s="33" t="s">
        <v>163</v>
      </c>
      <c r="D211" s="33" t="s">
        <v>165</v>
      </c>
      <c r="E211" s="25" t="s">
        <v>164</v>
      </c>
      <c r="F211" s="67" t="s">
        <v>349</v>
      </c>
      <c r="G211" s="53"/>
      <c r="H211" s="129">
        <f>I211+J211</f>
        <v>0</v>
      </c>
      <c r="I211" s="129"/>
      <c r="J211" s="129"/>
      <c r="K211" s="129"/>
    </row>
    <row r="212" spans="2:12" ht="84.75" hidden="1" customHeight="1" x14ac:dyDescent="0.2">
      <c r="B212" s="33"/>
      <c r="C212" s="33"/>
      <c r="D212" s="33"/>
      <c r="E212" s="25"/>
      <c r="F212" s="32" t="s">
        <v>283</v>
      </c>
      <c r="G212" s="59" t="s">
        <v>155</v>
      </c>
      <c r="H212" s="130">
        <f t="shared" si="12"/>
        <v>0</v>
      </c>
      <c r="I212" s="130">
        <f>SUM(I213:I217)</f>
        <v>0</v>
      </c>
      <c r="J212" s="130">
        <f>SUM(J213:J217)</f>
        <v>0</v>
      </c>
      <c r="K212" s="130">
        <f>SUM(K213:K217)</f>
        <v>0</v>
      </c>
    </row>
    <row r="213" spans="2:12" ht="81.75" hidden="1" customHeight="1" x14ac:dyDescent="0.25">
      <c r="B213" s="33" t="s">
        <v>293</v>
      </c>
      <c r="C213" s="33" t="s">
        <v>290</v>
      </c>
      <c r="D213" s="133" t="s">
        <v>291</v>
      </c>
      <c r="E213" s="120" t="s">
        <v>294</v>
      </c>
      <c r="F213" s="127"/>
      <c r="G213" s="53"/>
      <c r="H213" s="129">
        <f t="shared" si="12"/>
        <v>0</v>
      </c>
      <c r="I213" s="129"/>
      <c r="J213" s="129"/>
      <c r="K213" s="129"/>
    </row>
    <row r="214" spans="2:12" ht="75" hidden="1" customHeight="1" x14ac:dyDescent="0.2">
      <c r="B214" s="33" t="s">
        <v>282</v>
      </c>
      <c r="C214" s="33" t="s">
        <v>145</v>
      </c>
      <c r="D214" s="33" t="s">
        <v>146</v>
      </c>
      <c r="E214" s="25" t="s">
        <v>147</v>
      </c>
      <c r="F214" s="50" t="s">
        <v>284</v>
      </c>
      <c r="G214" s="53"/>
      <c r="H214" s="129">
        <f t="shared" si="12"/>
        <v>0</v>
      </c>
      <c r="I214" s="129"/>
      <c r="J214" s="129"/>
      <c r="K214" s="129"/>
    </row>
    <row r="215" spans="2:12" ht="54.6" hidden="1" customHeight="1" x14ac:dyDescent="0.25">
      <c r="B215" s="33"/>
      <c r="C215" s="33"/>
      <c r="D215" s="33"/>
      <c r="E215" s="25"/>
      <c r="F215" s="127"/>
      <c r="G215" s="53"/>
      <c r="H215" s="129">
        <f t="shared" si="12"/>
        <v>0</v>
      </c>
      <c r="I215" s="129"/>
      <c r="J215" s="129"/>
      <c r="K215" s="129"/>
    </row>
    <row r="216" spans="2:12" ht="54.6" hidden="1" customHeight="1" x14ac:dyDescent="0.25">
      <c r="B216" s="33"/>
      <c r="C216" s="33"/>
      <c r="D216" s="33"/>
      <c r="E216" s="25"/>
      <c r="F216" s="127"/>
      <c r="G216" s="53"/>
      <c r="H216" s="129">
        <f t="shared" si="12"/>
        <v>0</v>
      </c>
      <c r="I216" s="129"/>
      <c r="J216" s="129"/>
      <c r="K216" s="129"/>
    </row>
    <row r="217" spans="2:12" ht="54.6" hidden="1" customHeight="1" x14ac:dyDescent="0.25">
      <c r="B217" s="33"/>
      <c r="C217" s="33"/>
      <c r="D217" s="33"/>
      <c r="E217" s="25"/>
      <c r="F217" s="127"/>
      <c r="G217" s="53"/>
      <c r="H217" s="129">
        <f t="shared" si="12"/>
        <v>0</v>
      </c>
      <c r="I217" s="129"/>
      <c r="J217" s="129"/>
      <c r="K217" s="129"/>
    </row>
    <row r="218" spans="2:12" ht="97.5" hidden="1" customHeight="1" x14ac:dyDescent="0.25">
      <c r="B218" s="33"/>
      <c r="C218" s="33"/>
      <c r="D218" s="33"/>
      <c r="E218" s="25"/>
      <c r="F218" s="127" t="s">
        <v>340</v>
      </c>
      <c r="G218" s="140" t="s">
        <v>335</v>
      </c>
      <c r="H218" s="130">
        <f>I218+J218</f>
        <v>0</v>
      </c>
      <c r="I218" s="130">
        <f>I219+I220</f>
        <v>0</v>
      </c>
      <c r="J218" s="130">
        <f>J219+J220</f>
        <v>0</v>
      </c>
      <c r="K218" s="130">
        <f>K219+K220</f>
        <v>0</v>
      </c>
    </row>
    <row r="219" spans="2:12" ht="153" hidden="1" customHeight="1" x14ac:dyDescent="0.25">
      <c r="B219" s="33" t="s">
        <v>341</v>
      </c>
      <c r="C219" s="33" t="s">
        <v>342</v>
      </c>
      <c r="D219" s="33" t="s">
        <v>13</v>
      </c>
      <c r="E219" s="25" t="s">
        <v>206</v>
      </c>
      <c r="F219" s="141" t="s">
        <v>353</v>
      </c>
      <c r="G219" s="140"/>
      <c r="H219" s="129">
        <f>I219+J219</f>
        <v>0</v>
      </c>
      <c r="I219" s="129"/>
      <c r="J219" s="129"/>
      <c r="K219" s="129"/>
    </row>
    <row r="220" spans="2:12" ht="114" hidden="1" customHeight="1" x14ac:dyDescent="0.25">
      <c r="B220" s="33" t="s">
        <v>11</v>
      </c>
      <c r="C220" s="33" t="s">
        <v>12</v>
      </c>
      <c r="D220" s="33" t="s">
        <v>13</v>
      </c>
      <c r="E220" s="25" t="s">
        <v>14</v>
      </c>
      <c r="F220" s="141" t="s">
        <v>352</v>
      </c>
      <c r="G220" s="140"/>
      <c r="H220" s="129">
        <f>I220+J220</f>
        <v>0</v>
      </c>
      <c r="I220" s="129"/>
      <c r="J220" s="129"/>
      <c r="K220" s="129"/>
    </row>
    <row r="221" spans="2:12" ht="28.5" customHeight="1" x14ac:dyDescent="0.2">
      <c r="B221" s="33"/>
      <c r="C221" s="33"/>
      <c r="D221" s="33"/>
      <c r="E221" s="107" t="s">
        <v>10</v>
      </c>
      <c r="F221" s="99"/>
      <c r="G221" s="94"/>
      <c r="H221" s="144">
        <f>I221+J221</f>
        <v>40961950</v>
      </c>
      <c r="I221" s="144">
        <f>I148+I183+I187+I188+I189+I193+I200</f>
        <v>31960605</v>
      </c>
      <c r="J221" s="144">
        <f>J148+J183+J187+J188+J189+J193+J200</f>
        <v>9001345</v>
      </c>
      <c r="K221" s="144">
        <f>K148+K183+K187+K188+K189+K193+K200</f>
        <v>9001345</v>
      </c>
      <c r="L221" s="147"/>
    </row>
    <row r="222" spans="2:12" ht="75" customHeight="1" x14ac:dyDescent="0.2">
      <c r="B222" s="49">
        <v>2800000</v>
      </c>
      <c r="C222" s="73"/>
      <c r="D222" s="73"/>
      <c r="E222" s="100" t="s">
        <v>240</v>
      </c>
      <c r="F222" s="24"/>
      <c r="G222" s="23"/>
      <c r="H222" s="23"/>
      <c r="I222" s="23"/>
      <c r="J222" s="23"/>
      <c r="K222" s="23"/>
    </row>
    <row r="223" spans="2:12" ht="75.75" customHeight="1" x14ac:dyDescent="0.25">
      <c r="B223" s="49">
        <v>2810000</v>
      </c>
      <c r="C223" s="73"/>
      <c r="D223" s="73"/>
      <c r="E223" s="78" t="s">
        <v>240</v>
      </c>
      <c r="F223" s="24"/>
      <c r="G223" s="74"/>
      <c r="H223" s="108"/>
      <c r="I223" s="108"/>
      <c r="J223" s="108"/>
      <c r="K223" s="108"/>
    </row>
    <row r="224" spans="2:12" ht="69.75" customHeight="1" x14ac:dyDescent="0.2">
      <c r="B224" s="49"/>
      <c r="C224" s="43"/>
      <c r="D224" s="43"/>
      <c r="E224" s="25"/>
      <c r="F224" s="51" t="s">
        <v>381</v>
      </c>
      <c r="G224" s="59" t="s">
        <v>30</v>
      </c>
      <c r="H224" s="56">
        <f>I224+J224</f>
        <v>611000</v>
      </c>
      <c r="I224" s="56">
        <f>I226+I227</f>
        <v>341000</v>
      </c>
      <c r="J224" s="56">
        <f>J226+J227</f>
        <v>270000</v>
      </c>
      <c r="K224" s="56">
        <f>K226+K227</f>
        <v>270000</v>
      </c>
    </row>
    <row r="225" spans="2:11" ht="144" hidden="1" customHeight="1" x14ac:dyDescent="0.2">
      <c r="B225" s="49"/>
      <c r="C225" s="73"/>
      <c r="D225" s="73"/>
      <c r="E225" s="25"/>
      <c r="F225" s="24" t="s">
        <v>189</v>
      </c>
      <c r="G225" s="74"/>
      <c r="H225" s="60">
        <f>I225+J225</f>
        <v>0</v>
      </c>
      <c r="I225" s="60"/>
      <c r="J225" s="60">
        <v>0</v>
      </c>
      <c r="K225" s="60">
        <f>J225</f>
        <v>0</v>
      </c>
    </row>
    <row r="226" spans="2:11" ht="29.25" customHeight="1" x14ac:dyDescent="0.2">
      <c r="B226" s="49" t="s">
        <v>195</v>
      </c>
      <c r="C226" s="43" t="s">
        <v>196</v>
      </c>
      <c r="D226" s="43" t="s">
        <v>197</v>
      </c>
      <c r="E226" s="25" t="s">
        <v>198</v>
      </c>
      <c r="F226" s="24"/>
      <c r="G226" s="74"/>
      <c r="H226" s="60">
        <f>I226+J226</f>
        <v>300000</v>
      </c>
      <c r="I226" s="60">
        <v>300000</v>
      </c>
      <c r="J226" s="60">
        <v>0</v>
      </c>
      <c r="K226" s="60">
        <v>0</v>
      </c>
    </row>
    <row r="227" spans="2:11" ht="52.5" customHeight="1" x14ac:dyDescent="0.2">
      <c r="B227" s="49">
        <v>2817370</v>
      </c>
      <c r="C227" s="43" t="s">
        <v>7</v>
      </c>
      <c r="D227" s="43" t="s">
        <v>8</v>
      </c>
      <c r="E227" s="25" t="s">
        <v>9</v>
      </c>
      <c r="F227" s="24"/>
      <c r="G227" s="74"/>
      <c r="H227" s="60">
        <f>I227+J227</f>
        <v>311000</v>
      </c>
      <c r="I227" s="60">
        <v>41000</v>
      </c>
      <c r="J227" s="60">
        <v>270000</v>
      </c>
      <c r="K227" s="60">
        <f>J227</f>
        <v>270000</v>
      </c>
    </row>
    <row r="228" spans="2:11" ht="75.75" customHeight="1" x14ac:dyDescent="0.2">
      <c r="B228" s="49">
        <v>2818340</v>
      </c>
      <c r="C228" s="43" t="s">
        <v>31</v>
      </c>
      <c r="D228" s="43" t="s">
        <v>32</v>
      </c>
      <c r="E228" s="25" t="s">
        <v>33</v>
      </c>
      <c r="F228" s="32" t="s">
        <v>400</v>
      </c>
      <c r="G228" s="59" t="s">
        <v>401</v>
      </c>
      <c r="H228" s="56">
        <f>I228+J228</f>
        <v>220000</v>
      </c>
      <c r="I228" s="56">
        <v>0</v>
      </c>
      <c r="J228" s="56">
        <v>220000</v>
      </c>
      <c r="K228" s="56">
        <v>0</v>
      </c>
    </row>
    <row r="229" spans="2:11" ht="86.25" hidden="1" customHeight="1" x14ac:dyDescent="0.25">
      <c r="B229" s="33"/>
      <c r="C229" s="33"/>
      <c r="D229" s="33"/>
      <c r="E229" s="35"/>
      <c r="F229" s="32" t="s">
        <v>283</v>
      </c>
      <c r="G229" s="59" t="s">
        <v>155</v>
      </c>
      <c r="H229" s="56">
        <f>H230</f>
        <v>0</v>
      </c>
      <c r="I229" s="56">
        <f>I230</f>
        <v>0</v>
      </c>
      <c r="J229" s="56">
        <f>J230</f>
        <v>0</v>
      </c>
      <c r="K229" s="56">
        <f>K230</f>
        <v>0</v>
      </c>
    </row>
    <row r="230" spans="2:11" ht="84" hidden="1" customHeight="1" x14ac:dyDescent="0.25">
      <c r="B230" s="71" t="s">
        <v>295</v>
      </c>
      <c r="C230" s="71" t="s">
        <v>290</v>
      </c>
      <c r="D230" s="133" t="s">
        <v>291</v>
      </c>
      <c r="E230" s="120" t="s">
        <v>294</v>
      </c>
      <c r="F230" s="127"/>
      <c r="G230" s="53"/>
      <c r="H230" s="60">
        <f>I230+J230</f>
        <v>0</v>
      </c>
      <c r="I230" s="60"/>
      <c r="J230" s="60"/>
      <c r="K230" s="60"/>
    </row>
    <row r="231" spans="2:11" ht="30.75" customHeight="1" x14ac:dyDescent="0.2">
      <c r="B231" s="49"/>
      <c r="C231" s="73"/>
      <c r="D231" s="73"/>
      <c r="E231" s="107" t="s">
        <v>10</v>
      </c>
      <c r="F231" s="109"/>
      <c r="G231" s="110"/>
      <c r="H231" s="111">
        <f>H224+H228+H229</f>
        <v>831000</v>
      </c>
      <c r="I231" s="111">
        <f>I224+I228</f>
        <v>341000</v>
      </c>
      <c r="J231" s="111">
        <f>J224+J228</f>
        <v>490000</v>
      </c>
      <c r="K231" s="111">
        <f>K224+K228+K229</f>
        <v>270000</v>
      </c>
    </row>
    <row r="232" spans="2:11" ht="105" customHeight="1" x14ac:dyDescent="0.2">
      <c r="B232" s="54" t="s">
        <v>137</v>
      </c>
      <c r="C232" s="75"/>
      <c r="D232" s="75"/>
      <c r="E232" s="100" t="s">
        <v>241</v>
      </c>
      <c r="F232" s="24"/>
      <c r="G232" s="74"/>
      <c r="H232" s="112"/>
      <c r="I232" s="112"/>
      <c r="J232" s="112"/>
      <c r="K232" s="112"/>
    </row>
    <row r="233" spans="2:11" ht="97.5" customHeight="1" x14ac:dyDescent="0.25">
      <c r="B233" s="54" t="s">
        <v>138</v>
      </c>
      <c r="C233" s="75"/>
      <c r="D233" s="75"/>
      <c r="E233" s="78" t="s">
        <v>241</v>
      </c>
      <c r="F233" s="24"/>
      <c r="G233" s="74"/>
      <c r="H233" s="112"/>
      <c r="I233" s="112"/>
      <c r="J233" s="112"/>
      <c r="K233" s="112"/>
    </row>
    <row r="234" spans="2:11" ht="108" customHeight="1" x14ac:dyDescent="0.2">
      <c r="B234" s="49"/>
      <c r="C234" s="73"/>
      <c r="D234" s="73"/>
      <c r="E234" s="76"/>
      <c r="F234" s="32" t="s">
        <v>139</v>
      </c>
      <c r="G234" s="59" t="s">
        <v>153</v>
      </c>
      <c r="H234" s="56">
        <f t="shared" ref="H234:H245" si="13">I234+J234</f>
        <v>726400</v>
      </c>
      <c r="I234" s="56">
        <f>I235+I236+I237</f>
        <v>726400</v>
      </c>
      <c r="J234" s="56">
        <f>J235+J236+J237</f>
        <v>0</v>
      </c>
      <c r="K234" s="56">
        <f>K235+K236+K237</f>
        <v>0</v>
      </c>
    </row>
    <row r="235" spans="2:11" ht="48" hidden="1" customHeight="1" x14ac:dyDescent="0.25">
      <c r="B235" s="33" t="s">
        <v>140</v>
      </c>
      <c r="C235" s="33" t="s">
        <v>7</v>
      </c>
      <c r="D235" s="33" t="s">
        <v>8</v>
      </c>
      <c r="E235" s="25" t="s">
        <v>9</v>
      </c>
      <c r="F235" s="77"/>
      <c r="G235" s="74"/>
      <c r="H235" s="60">
        <f t="shared" si="13"/>
        <v>0</v>
      </c>
      <c r="I235" s="60"/>
      <c r="J235" s="60"/>
      <c r="K235" s="60"/>
    </row>
    <row r="236" spans="2:11" ht="46.5" customHeight="1" x14ac:dyDescent="0.25">
      <c r="B236" s="33" t="s">
        <v>141</v>
      </c>
      <c r="C236" s="33" t="s">
        <v>142</v>
      </c>
      <c r="D236" s="33" t="s">
        <v>49</v>
      </c>
      <c r="E236" s="25" t="s">
        <v>143</v>
      </c>
      <c r="F236" s="44"/>
      <c r="G236" s="74"/>
      <c r="H236" s="60">
        <f t="shared" si="13"/>
        <v>726400</v>
      </c>
      <c r="I236" s="60">
        <v>726400</v>
      </c>
      <c r="J236" s="60"/>
      <c r="K236" s="60"/>
    </row>
    <row r="237" spans="2:11" ht="159.6" hidden="1" customHeight="1" x14ac:dyDescent="0.2">
      <c r="B237" s="33" t="s">
        <v>321</v>
      </c>
      <c r="C237" s="33" t="s">
        <v>271</v>
      </c>
      <c r="D237" s="33" t="s">
        <v>40</v>
      </c>
      <c r="E237" s="25" t="s">
        <v>272</v>
      </c>
      <c r="F237" s="24" t="s">
        <v>371</v>
      </c>
      <c r="G237" s="74"/>
      <c r="H237" s="60">
        <f t="shared" si="13"/>
        <v>0</v>
      </c>
      <c r="I237" s="60"/>
      <c r="J237" s="56"/>
      <c r="K237" s="56"/>
    </row>
    <row r="238" spans="2:11" ht="45" hidden="1" customHeight="1" x14ac:dyDescent="0.2">
      <c r="B238" s="49"/>
      <c r="C238" s="73"/>
      <c r="D238" s="73"/>
      <c r="E238" s="76"/>
      <c r="F238" s="24"/>
      <c r="G238" s="74"/>
      <c r="H238" s="60">
        <f t="shared" si="13"/>
        <v>0</v>
      </c>
      <c r="I238" s="60"/>
      <c r="J238" s="56"/>
      <c r="K238" s="56"/>
    </row>
    <row r="239" spans="2:11" ht="7.5" hidden="1" customHeight="1" x14ac:dyDescent="0.2">
      <c r="B239" s="49"/>
      <c r="C239" s="73"/>
      <c r="D239" s="73"/>
      <c r="E239" s="76"/>
      <c r="F239" s="24"/>
      <c r="G239" s="74"/>
      <c r="H239" s="60">
        <f t="shared" si="13"/>
        <v>0</v>
      </c>
      <c r="I239" s="60"/>
      <c r="J239" s="56"/>
      <c r="K239" s="56"/>
    </row>
    <row r="240" spans="2:11" ht="89.25" customHeight="1" x14ac:dyDescent="0.2">
      <c r="B240" s="33"/>
      <c r="C240" s="33"/>
      <c r="D240" s="33"/>
      <c r="E240" s="25"/>
      <c r="F240" s="32" t="s">
        <v>283</v>
      </c>
      <c r="G240" s="59" t="s">
        <v>155</v>
      </c>
      <c r="H240" s="56">
        <f t="shared" si="13"/>
        <v>205800</v>
      </c>
      <c r="I240" s="56">
        <f>SUM(I241:I245)</f>
        <v>205800</v>
      </c>
      <c r="J240" s="56">
        <f>SUM(J241:J245)</f>
        <v>0</v>
      </c>
      <c r="K240" s="56">
        <f>SUM(K241:K245)</f>
        <v>0</v>
      </c>
    </row>
    <row r="241" spans="1:11" ht="81" hidden="1" customHeight="1" x14ac:dyDescent="0.25">
      <c r="B241" s="133" t="s">
        <v>320</v>
      </c>
      <c r="C241" s="133" t="s">
        <v>290</v>
      </c>
      <c r="D241" s="133" t="s">
        <v>291</v>
      </c>
      <c r="E241" s="120" t="s">
        <v>299</v>
      </c>
      <c r="F241" s="32"/>
      <c r="G241" s="59"/>
      <c r="H241" s="60">
        <f t="shared" si="13"/>
        <v>0</v>
      </c>
      <c r="I241" s="60"/>
      <c r="J241" s="56"/>
      <c r="K241" s="56"/>
    </row>
    <row r="242" spans="1:11" ht="277.5" hidden="1" customHeight="1" x14ac:dyDescent="0.2">
      <c r="B242" s="33" t="s">
        <v>321</v>
      </c>
      <c r="C242" s="33" t="s">
        <v>271</v>
      </c>
      <c r="D242" s="33" t="s">
        <v>40</v>
      </c>
      <c r="E242" s="25" t="s">
        <v>272</v>
      </c>
      <c r="F242" s="24" t="s">
        <v>348</v>
      </c>
      <c r="G242" s="59"/>
      <c r="H242" s="60">
        <f t="shared" si="13"/>
        <v>0</v>
      </c>
      <c r="I242" s="60"/>
      <c r="J242" s="60"/>
      <c r="K242" s="60"/>
    </row>
    <row r="243" spans="1:11" ht="72.75" customHeight="1" x14ac:dyDescent="0.2">
      <c r="B243" s="33" t="s">
        <v>144</v>
      </c>
      <c r="C243" s="33" t="s">
        <v>145</v>
      </c>
      <c r="D243" s="33" t="s">
        <v>146</v>
      </c>
      <c r="E243" s="25" t="s">
        <v>147</v>
      </c>
      <c r="F243" s="142"/>
      <c r="G243" s="74"/>
      <c r="H243" s="60">
        <f>I243+J243</f>
        <v>205800</v>
      </c>
      <c r="I243" s="60">
        <v>205800</v>
      </c>
      <c r="J243" s="60"/>
      <c r="K243" s="60"/>
    </row>
    <row r="244" spans="1:11" ht="51" hidden="1" customHeight="1" x14ac:dyDescent="0.2">
      <c r="B244" s="33" t="s">
        <v>144</v>
      </c>
      <c r="C244" s="33" t="s">
        <v>145</v>
      </c>
      <c r="D244" s="33" t="s">
        <v>146</v>
      </c>
      <c r="E244" s="25" t="s">
        <v>147</v>
      </c>
      <c r="F244" s="142"/>
      <c r="G244" s="74"/>
      <c r="H244" s="60">
        <f t="shared" si="13"/>
        <v>0</v>
      </c>
      <c r="I244" s="60"/>
      <c r="J244" s="60"/>
      <c r="K244" s="60"/>
    </row>
    <row r="245" spans="1:11" ht="51" hidden="1" customHeight="1" x14ac:dyDescent="0.25">
      <c r="B245" s="33" t="s">
        <v>144</v>
      </c>
      <c r="C245" s="33" t="s">
        <v>145</v>
      </c>
      <c r="D245" s="33" t="s">
        <v>146</v>
      </c>
      <c r="E245" s="25" t="s">
        <v>147</v>
      </c>
      <c r="F245" s="67"/>
      <c r="G245" s="74"/>
      <c r="H245" s="60">
        <f t="shared" si="13"/>
        <v>0</v>
      </c>
      <c r="I245" s="60"/>
      <c r="J245" s="60"/>
      <c r="K245" s="60"/>
    </row>
    <row r="246" spans="1:11" ht="61.5" hidden="1" customHeight="1" x14ac:dyDescent="0.25">
      <c r="B246" s="33"/>
      <c r="C246" s="33"/>
      <c r="D246" s="33"/>
      <c r="E246" s="25"/>
      <c r="F246" s="127"/>
      <c r="G246" s="128"/>
      <c r="H246" s="56"/>
      <c r="I246" s="56"/>
      <c r="J246" s="56"/>
      <c r="K246" s="56"/>
    </row>
    <row r="247" spans="1:11" ht="71.25" hidden="1" customHeight="1" x14ac:dyDescent="0.25">
      <c r="B247" s="33"/>
      <c r="C247" s="33"/>
      <c r="D247" s="33"/>
      <c r="E247" s="25"/>
      <c r="F247" s="67"/>
      <c r="G247" s="74"/>
      <c r="H247" s="60"/>
      <c r="I247" s="60"/>
      <c r="J247" s="60"/>
      <c r="K247" s="60"/>
    </row>
    <row r="248" spans="1:11" s="8" customFormat="1" ht="31.9" customHeight="1" x14ac:dyDescent="0.2">
      <c r="A248" s="7"/>
      <c r="B248" s="49"/>
      <c r="C248" s="96"/>
      <c r="D248" s="96"/>
      <c r="E248" s="107" t="s">
        <v>10</v>
      </c>
      <c r="F248" s="99"/>
      <c r="G248" s="113"/>
      <c r="H248" s="111">
        <f>I248+J248</f>
        <v>932200</v>
      </c>
      <c r="I248" s="111">
        <f>I240+I234</f>
        <v>932200</v>
      </c>
      <c r="J248" s="111">
        <f>J240+J234+J246</f>
        <v>0</v>
      </c>
      <c r="K248" s="111">
        <f>K240+K234+K246</f>
        <v>0</v>
      </c>
    </row>
    <row r="249" spans="1:11" ht="48.75" hidden="1" customHeight="1" x14ac:dyDescent="0.2">
      <c r="B249" s="33" t="s">
        <v>176</v>
      </c>
      <c r="C249" s="114"/>
      <c r="D249" s="114"/>
      <c r="E249" s="100" t="s">
        <v>242</v>
      </c>
      <c r="F249" s="32"/>
      <c r="G249" s="55"/>
      <c r="H249" s="56"/>
      <c r="I249" s="56"/>
      <c r="J249" s="56"/>
      <c r="K249" s="56"/>
    </row>
    <row r="250" spans="1:11" ht="53.25" hidden="1" customHeight="1" x14ac:dyDescent="0.25">
      <c r="B250" s="33" t="s">
        <v>177</v>
      </c>
      <c r="C250" s="33"/>
      <c r="D250" s="33"/>
      <c r="E250" s="78" t="s">
        <v>242</v>
      </c>
      <c r="F250" s="32"/>
      <c r="G250" s="55"/>
      <c r="H250" s="56"/>
      <c r="I250" s="56"/>
      <c r="J250" s="56"/>
      <c r="K250" s="56"/>
    </row>
    <row r="251" spans="1:11" ht="61.9" hidden="1" customHeight="1" x14ac:dyDescent="0.2">
      <c r="B251" s="57" t="s">
        <v>180</v>
      </c>
      <c r="C251" s="57" t="s">
        <v>7</v>
      </c>
      <c r="D251" s="57" t="s">
        <v>8</v>
      </c>
      <c r="E251" s="58" t="s">
        <v>9</v>
      </c>
      <c r="F251" s="32" t="s">
        <v>178</v>
      </c>
      <c r="G251" s="59" t="s">
        <v>179</v>
      </c>
      <c r="H251" s="146">
        <f>I251+J251</f>
        <v>0</v>
      </c>
      <c r="I251" s="146"/>
      <c r="J251" s="56">
        <f>J253</f>
        <v>0</v>
      </c>
      <c r="K251" s="56">
        <f>K253</f>
        <v>0</v>
      </c>
    </row>
    <row r="252" spans="1:11" ht="94.15" hidden="1" customHeight="1" x14ac:dyDescent="0.25">
      <c r="B252" s="57" t="s">
        <v>297</v>
      </c>
      <c r="C252" s="57" t="s">
        <v>290</v>
      </c>
      <c r="D252" s="133" t="s">
        <v>291</v>
      </c>
      <c r="E252" s="120" t="s">
        <v>294</v>
      </c>
      <c r="F252" s="32" t="s">
        <v>358</v>
      </c>
      <c r="G252" s="59" t="s">
        <v>155</v>
      </c>
      <c r="H252" s="56">
        <f>I252+J252</f>
        <v>0</v>
      </c>
      <c r="I252" s="60"/>
      <c r="J252" s="56"/>
      <c r="K252" s="56"/>
    </row>
    <row r="253" spans="1:11" ht="34.9" hidden="1" customHeight="1" x14ac:dyDescent="0.2">
      <c r="B253" s="57"/>
      <c r="C253" s="57"/>
      <c r="D253" s="57"/>
      <c r="E253" s="58"/>
      <c r="F253" s="24"/>
      <c r="G253" s="55"/>
      <c r="H253" s="60">
        <f>I253+J253</f>
        <v>0</v>
      </c>
      <c r="I253" s="60"/>
      <c r="J253" s="56"/>
      <c r="K253" s="56"/>
    </row>
    <row r="254" spans="1:11" ht="34.5" hidden="1" customHeight="1" x14ac:dyDescent="0.2">
      <c r="B254" s="49"/>
      <c r="C254" s="96"/>
      <c r="D254" s="96"/>
      <c r="E254" s="107" t="s">
        <v>10</v>
      </c>
      <c r="F254" s="99"/>
      <c r="G254" s="113"/>
      <c r="H254" s="145">
        <f>H251+H252</f>
        <v>0</v>
      </c>
      <c r="I254" s="145">
        <f>I251+I252</f>
        <v>0</v>
      </c>
      <c r="J254" s="145">
        <f>J251+J252</f>
        <v>0</v>
      </c>
      <c r="K254" s="145">
        <f>K251+K252</f>
        <v>0</v>
      </c>
    </row>
    <row r="255" spans="1:11" s="8" customFormat="1" ht="32.450000000000003" customHeight="1" x14ac:dyDescent="0.2">
      <c r="A255" s="7"/>
      <c r="B255" s="23" t="s">
        <v>2</v>
      </c>
      <c r="C255" s="39" t="s">
        <v>2</v>
      </c>
      <c r="D255" s="39" t="s">
        <v>2</v>
      </c>
      <c r="E255" s="115" t="s">
        <v>6</v>
      </c>
      <c r="F255" s="32" t="s">
        <v>2</v>
      </c>
      <c r="G255" s="39" t="s">
        <v>2</v>
      </c>
      <c r="H255" s="144">
        <f>I255+J255</f>
        <v>69510500</v>
      </c>
      <c r="I255" s="144">
        <f>I248+I231+I221+I142+I102+I42+I24+I254+I114</f>
        <v>60019155</v>
      </c>
      <c r="J255" s="144">
        <f>J248+J231+J221+J142+J102+J42+J24+J254+J114</f>
        <v>9491345</v>
      </c>
      <c r="K255" s="144">
        <f>K248+K231+K221+K142+K102+K42+K24+K254+K114</f>
        <v>9271345</v>
      </c>
    </row>
    <row r="256" spans="1:11" ht="23.25" customHeight="1" x14ac:dyDescent="0.2">
      <c r="B256" s="158" t="s">
        <v>405</v>
      </c>
      <c r="C256" s="159"/>
      <c r="D256" s="159"/>
      <c r="E256" s="159"/>
      <c r="F256" s="159"/>
      <c r="G256" s="159"/>
      <c r="H256" s="159"/>
      <c r="I256" s="159"/>
      <c r="J256" s="159"/>
      <c r="K256" s="159"/>
    </row>
    <row r="257" spans="1:11" s="116" customFormat="1" ht="22.15" customHeight="1" x14ac:dyDescent="0.35">
      <c r="A257" s="2"/>
      <c r="B257" s="85"/>
      <c r="C257" s="86"/>
      <c r="D257" s="86"/>
      <c r="E257" s="86"/>
      <c r="F257" s="86"/>
      <c r="G257" s="86"/>
      <c r="H257" s="86"/>
      <c r="I257" s="86"/>
      <c r="J257" s="85"/>
      <c r="K257" s="86"/>
    </row>
    <row r="258" spans="1:11" hidden="1" x14ac:dyDescent="0.2"/>
    <row r="259" spans="1:11" s="155" customFormat="1" ht="87.6" customHeight="1" x14ac:dyDescent="0.4">
      <c r="A259" s="150"/>
      <c r="B259" s="151"/>
      <c r="C259" s="152" t="s">
        <v>277</v>
      </c>
      <c r="D259" s="153"/>
      <c r="E259" s="154"/>
      <c r="J259" s="155" t="s">
        <v>257</v>
      </c>
      <c r="K259" s="151"/>
    </row>
    <row r="260" spans="1:11" ht="20.25" x14ac:dyDescent="0.3">
      <c r="C260" s="117"/>
      <c r="D260" s="118"/>
      <c r="E260" s="118"/>
      <c r="F260" s="117"/>
      <c r="G260" s="117"/>
      <c r="H260" s="117"/>
    </row>
  </sheetData>
  <mergeCells count="15">
    <mergeCell ref="E6:E7"/>
    <mergeCell ref="D6:D7"/>
    <mergeCell ref="C6:C7"/>
    <mergeCell ref="B5:C5"/>
    <mergeCell ref="B6:B7"/>
    <mergeCell ref="B2:K2"/>
    <mergeCell ref="B4:C4"/>
    <mergeCell ref="B256:K256"/>
    <mergeCell ref="H1:K1"/>
    <mergeCell ref="H6:H7"/>
    <mergeCell ref="I6:I7"/>
    <mergeCell ref="J6:K6"/>
    <mergeCell ref="G6:G7"/>
    <mergeCell ref="F6:F7"/>
    <mergeCell ref="B3:K3"/>
  </mergeCells>
  <phoneticPr fontId="12" type="noConversion"/>
  <printOptions horizontalCentered="1"/>
  <pageMargins left="0.19685039370078741" right="0.19685039370078741" top="1.5748031496062993" bottom="0.39370078740157483" header="0.35433070866141736" footer="0.19685039370078741"/>
  <pageSetup paperSize="9" scale="63" fitToHeight="15" orientation="landscape" blackAndWhite="1" r:id="rId1"/>
  <headerFooter differentFirst="1">
    <oddFooter>&amp;C&amp;P</oddFooter>
  </headerFooter>
  <rowBreaks count="1" manualBreakCount="1">
    <brk id="245" min="1" max="10"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Документ" ma:contentTypeID="0x01010051DC89FFDAC4684DB262DCE45F8F3961" ma:contentTypeVersion="0" ma:contentTypeDescription="Створення нового документа." ma:contentTypeScope="" ma:versionID="83c020f26922ed63a1879982c2428808">
  <xsd:schema xmlns:xsd="http://www.w3.org/2001/XMLSchema" xmlns:xs="http://www.w3.org/2001/XMLSchema" xmlns:p="http://schemas.microsoft.com/office/2006/metadata/properties" xmlns:ns2="acedc1b3-a6a6-4744-bb8f-c9b717f8a9c9" targetNamespace="http://schemas.microsoft.com/office/2006/metadata/properties" ma:root="true" ma:fieldsID="0726173c3e9f53e106ecb31a6e2fb790" ns2:_="">
    <xsd:import namespace="acedc1b3-a6a6-4744-bb8f-c9b717f8a9c9"/>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edc1b3-a6a6-4744-bb8f-c9b717f8a9c9" elementFormDefault="qualified">
    <xsd:import namespace="http://schemas.microsoft.com/office/2006/documentManagement/types"/>
    <xsd:import namespace="http://schemas.microsoft.com/office/infopath/2007/PartnerControls"/>
    <xsd:element name="_dlc_DocId" ma:index="8" nillable="true" ma:displayName="Значення ідентифікатора документа" ma:description="Значення ідентифікатора документа, призначеного цьому елементу." ma:internalName="_dlc_DocId" ma:readOnly="true">
      <xsd:simpleType>
        <xsd:restriction base="dms:Text"/>
      </xsd:simpleType>
    </xsd:element>
    <xsd:element name="_dlc_DocIdUrl" ma:index="9" nillable="true" ma:displayName="Ідентифікатор документа" ma:description="Постійне посилання на цей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Сохранить идентификатор" ma:description="Сохранять идентификатор при добавлении."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вмісту"/>
        <xsd:element ref="dc:title" minOccurs="0" maxOccurs="1" ma:index="4" ma:displayName="Заголовок"/>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B816113-1C5C-48BB-8073-55F3B3A29378}">
  <ds:schemaRefs>
    <ds:schemaRef ds:uri="http://schemas.microsoft.com/sharepoint/v3/contenttype/forms"/>
  </ds:schemaRefs>
</ds:datastoreItem>
</file>

<file path=customXml/itemProps2.xml><?xml version="1.0" encoding="utf-8"?>
<ds:datastoreItem xmlns:ds="http://schemas.openxmlformats.org/officeDocument/2006/customXml" ds:itemID="{C4851719-5DF9-400C-9E39-64581E07C0D3}">
  <ds:schemaRefs>
    <ds:schemaRef ds:uri="http://schemas.microsoft.com/sharepoint/events"/>
  </ds:schemaRefs>
</ds:datastoreItem>
</file>

<file path=customXml/itemProps3.xml><?xml version="1.0" encoding="utf-8"?>
<ds:datastoreItem xmlns:ds="http://schemas.openxmlformats.org/officeDocument/2006/customXml" ds:itemID="{569982E8-C3C4-4744-BE2E-EC6C4AB7EE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edc1b3-a6a6-4744-bb8f-c9b717f8a9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615EF99-A89E-47BF-A224-A8F19086361D}">
  <ds:schemaRef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purl.org/dc/terms/"/>
    <ds:schemaRef ds:uri="http://purl.org/dc/elements/1.1/"/>
    <ds:schemaRef ds:uri="acedc1b3-a6a6-4744-bb8f-c9b717f8a9c9"/>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дод.7</vt:lpstr>
      <vt:lpstr>дод.7!Заголовки_для_печати</vt:lpstr>
      <vt:lpstr>дод.7!Область_печати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Качаєнко Олена Андріївна</dc:creator>
  <cp:lastModifiedBy>Admin</cp:lastModifiedBy>
  <cp:lastPrinted>2020-12-07T11:42:55Z</cp:lastPrinted>
  <dcterms:created xsi:type="dcterms:W3CDTF">2014-01-17T10:52:16Z</dcterms:created>
  <dcterms:modified xsi:type="dcterms:W3CDTF">2020-12-09T08:33:39Z</dcterms:modified>
</cp:coreProperties>
</file>